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0" i="1"/>
  <c r="F39"/>
  <c r="F38"/>
  <c r="F37"/>
  <c r="F36"/>
  <c r="F163"/>
  <c r="F162"/>
  <c r="F161"/>
  <c r="F160"/>
  <c r="F159"/>
  <c r="F133"/>
  <c r="F132"/>
  <c r="F131"/>
  <c r="F130"/>
  <c r="F129"/>
  <c r="F103"/>
  <c r="F102"/>
  <c r="F101"/>
  <c r="F100"/>
  <c r="F99"/>
  <c r="F73"/>
  <c r="F72"/>
  <c r="F71"/>
  <c r="F70"/>
  <c r="F69"/>
  <c r="B158"/>
  <c r="B157"/>
  <c r="B156"/>
  <c r="B155"/>
  <c r="B154"/>
  <c r="B153"/>
  <c r="D152"/>
  <c r="B152"/>
  <c r="D151"/>
  <c r="B151"/>
  <c r="B128"/>
  <c r="B127"/>
  <c r="B126"/>
  <c r="B125"/>
  <c r="B124"/>
  <c r="B123"/>
  <c r="D122"/>
  <c r="B122"/>
  <c r="D121"/>
  <c r="B121"/>
  <c r="B98"/>
  <c r="B97"/>
  <c r="B96"/>
  <c r="B95"/>
  <c r="B94"/>
  <c r="B93"/>
  <c r="D92"/>
  <c r="B92"/>
  <c r="D91"/>
  <c r="B91"/>
  <c r="D8"/>
  <c r="D29"/>
  <c r="D28"/>
  <c r="B29"/>
  <c r="B30"/>
  <c r="B31"/>
  <c r="B32"/>
  <c r="B33"/>
  <c r="B34"/>
  <c r="B35"/>
  <c r="B28"/>
  <c r="D62"/>
  <c r="D61"/>
  <c r="B62"/>
  <c r="B63"/>
  <c r="B64"/>
  <c r="B65"/>
  <c r="B66"/>
  <c r="B67"/>
  <c r="B68"/>
  <c r="B61"/>
  <c r="D9"/>
  <c r="D7" l="1"/>
</calcChain>
</file>

<file path=xl/comments1.xml><?xml version="1.0" encoding="utf-8"?>
<comments xmlns="http://schemas.openxmlformats.org/spreadsheetml/2006/main">
  <authors>
    <author>作者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个项目与其总收益
（取数自</t>
        </r>
        <r>
          <rPr>
            <b/>
            <sz val="9"/>
            <color indexed="81"/>
            <rFont val="Tahoma"/>
            <family val="2"/>
          </rPr>
          <t>615</t>
        </r>
        <r>
          <rPr>
            <b/>
            <sz val="9"/>
            <color indexed="81"/>
            <rFont val="宋体"/>
            <family val="3"/>
            <charset val="134"/>
          </rPr>
          <t>湛江市</t>
        </r>
        <r>
          <rPr>
            <b/>
            <sz val="9"/>
            <color indexed="81"/>
            <rFont val="Tahoma"/>
            <family val="2"/>
          </rPr>
          <t>-5</t>
        </r>
        <r>
          <rPr>
            <b/>
            <sz val="9"/>
            <color indexed="81"/>
            <rFont val="宋体"/>
            <family val="3"/>
            <charset val="134"/>
          </rPr>
          <t>月专项债项目信息（用于发行信息披露）</t>
        </r>
      </text>
    </comment>
  </commentList>
</comments>
</file>

<file path=xl/sharedStrings.xml><?xml version="1.0" encoding="utf-8"?>
<sst xmlns="http://schemas.openxmlformats.org/spreadsheetml/2006/main" count="241" uniqueCount="130">
  <si>
    <t>20xx年</t>
    <phoneticPr fontId="1" type="noConversion"/>
  </si>
  <si>
    <t>所有项目预期总收益/所有项目总投资</t>
    <phoneticPr fontId="1" type="noConversion"/>
  </si>
  <si>
    <t>所有项目预期总收益/所有项目总债务融资本息</t>
    <phoneticPr fontId="1" type="noConversion"/>
  </si>
  <si>
    <t>所有项目预期总收益/所有项目总地方债券融资本息</t>
    <phoneticPr fontId="1" type="noConversion"/>
  </si>
  <si>
    <t>其他债务融资</t>
    <phoneticPr fontId="1" type="noConversion"/>
  </si>
  <si>
    <t>专项债券融资</t>
    <phoneticPr fontId="1" type="noConversion"/>
  </si>
  <si>
    <t>所有项目分年融资计划</t>
    <phoneticPr fontId="1" type="noConversion"/>
  </si>
  <si>
    <t>专项债券对应项目专项收入</t>
    <phoneticPr fontId="1" type="noConversion"/>
  </si>
  <si>
    <t>以该政府性基金为还款来源的其他专项债券余额</t>
    <phoneticPr fontId="1" type="noConversion"/>
  </si>
  <si>
    <t>对应的政府性基金收入科目</t>
    <phoneticPr fontId="1" type="noConversion"/>
  </si>
  <si>
    <t>平均剩余期限</t>
    <phoneticPr fontId="1" type="noConversion"/>
  </si>
  <si>
    <t>信用评级结果</t>
    <phoneticPr fontId="1" type="noConversion"/>
  </si>
  <si>
    <t>其中：不含专项债券的项目资本金</t>
    <phoneticPr fontId="1" type="noConversion"/>
  </si>
  <si>
    <t>项目建设期</t>
    <phoneticPr fontId="1" type="noConversion"/>
  </si>
  <si>
    <t>项目分年融资计划</t>
    <phoneticPr fontId="1" type="noConversion"/>
  </si>
  <si>
    <t>项目预期总收益</t>
    <phoneticPr fontId="1" type="noConversion"/>
  </si>
  <si>
    <t>所有专项预期总收益/所有专项总投资</t>
  </si>
  <si>
    <t>所有专项预期总收益/所有专项总债务融资本息</t>
  </si>
  <si>
    <t>所有专项预期总收益/所有专项总债务融资本金</t>
  </si>
  <si>
    <t>所有专项预期总收益/所有专项总地方债券融资本息</t>
  </si>
  <si>
    <t>所有专项预期总收益/所有专项总地方债券融资本金</t>
  </si>
  <si>
    <t>一、债券基本信息</t>
    <phoneticPr fontId="1" type="noConversion"/>
  </si>
  <si>
    <t>二、本地区政府债务余额、专项债券对应的政府性基金和专项收入信息</t>
    <phoneticPr fontId="1" type="noConversion"/>
  </si>
  <si>
    <t>三、项目总体信息</t>
    <phoneticPr fontId="1" type="noConversion"/>
  </si>
  <si>
    <t>债券代码</t>
    <phoneticPr fontId="1" type="noConversion"/>
  </si>
  <si>
    <t>债券类型</t>
    <phoneticPr fontId="1" type="noConversion"/>
  </si>
  <si>
    <t>计划发行额</t>
    <phoneticPr fontId="1" type="noConversion"/>
  </si>
  <si>
    <t>债券期限</t>
    <phoneticPr fontId="1" type="noConversion"/>
  </si>
  <si>
    <t>还本方式</t>
    <phoneticPr fontId="1" type="noConversion"/>
  </si>
  <si>
    <t>政府债务余额</t>
    <phoneticPr fontId="1" type="noConversion"/>
  </si>
  <si>
    <t>一般债务余额</t>
    <phoneticPr fontId="1" type="noConversion"/>
  </si>
  <si>
    <t>专项债务余额</t>
    <phoneticPr fontId="1" type="noConversion"/>
  </si>
  <si>
    <t>专项债券对应项目专项收入科目</t>
    <phoneticPr fontId="1" type="noConversion"/>
  </si>
  <si>
    <t>对应的政府性基金收入</t>
    <phoneticPr fontId="1" type="noConversion"/>
  </si>
  <si>
    <t>以该专项收入为还款来源的其他专项债券余额</t>
    <phoneticPr fontId="1" type="noConversion"/>
  </si>
  <si>
    <t>对应项目数量</t>
    <phoneticPr fontId="1" type="noConversion"/>
  </si>
  <si>
    <t>所有项目总投资</t>
    <phoneticPr fontId="1" type="noConversion"/>
  </si>
  <si>
    <t>所有项目预期总收益</t>
    <phoneticPr fontId="1" type="noConversion"/>
  </si>
  <si>
    <t>所有项目预期总收益/所有项目总债务融资本金</t>
    <phoneticPr fontId="1" type="noConversion"/>
  </si>
  <si>
    <t>所有项目预期总收益/所有项目总地方债券融资本金</t>
    <phoneticPr fontId="1" type="noConversion"/>
  </si>
  <si>
    <t>项目名称</t>
    <phoneticPr fontId="1" type="noConversion"/>
  </si>
  <si>
    <t>项目简要描述</t>
    <phoneticPr fontId="1" type="noConversion"/>
  </si>
  <si>
    <t>项目运营期</t>
    <phoneticPr fontId="1" type="noConversion"/>
  </si>
  <si>
    <t>项目总投资</t>
    <phoneticPr fontId="1" type="noConversion"/>
  </si>
  <si>
    <t>四、项目详细信息</t>
    <phoneticPr fontId="1" type="noConversion"/>
  </si>
  <si>
    <t>项目1</t>
    <phoneticPr fontId="1" type="noConversion"/>
  </si>
  <si>
    <t>专项债券</t>
    <phoneticPr fontId="1" type="noConversion"/>
  </si>
  <si>
    <t>3700万元</t>
    <phoneticPr fontId="1" type="noConversion"/>
  </si>
  <si>
    <t>10年</t>
    <phoneticPr fontId="1" type="noConversion"/>
  </si>
  <si>
    <t>1900万元</t>
    <phoneticPr fontId="1" type="noConversion"/>
  </si>
  <si>
    <t>临港工业园污水处理厂（一期）工程</t>
    <phoneticPr fontId="1" type="noConversion"/>
  </si>
  <si>
    <t>2019年广东省（区、市）政府专项债券（二十六期）概要信息</t>
    <phoneticPr fontId="1" type="noConversion"/>
  </si>
  <si>
    <t>3700万元</t>
    <phoneticPr fontId="1" type="noConversion"/>
  </si>
  <si>
    <t>7.85年</t>
    <phoneticPr fontId="1" type="noConversion"/>
  </si>
  <si>
    <t>5.7年</t>
    <phoneticPr fontId="1" type="noConversion"/>
  </si>
  <si>
    <t>10年</t>
    <phoneticPr fontId="1" type="noConversion"/>
  </si>
  <si>
    <t>2019年</t>
  </si>
  <si>
    <t>2019年</t>
    <phoneticPr fontId="1" type="noConversion"/>
  </si>
  <si>
    <t>2020年</t>
  </si>
  <si>
    <t>2021年</t>
  </si>
  <si>
    <t>2022年</t>
  </si>
  <si>
    <t>2023年及以后年度</t>
    <phoneticPr fontId="1" type="noConversion"/>
  </si>
  <si>
    <t>对应项目专项收入还本</t>
    <phoneticPr fontId="1" type="noConversion"/>
  </si>
  <si>
    <t>164178.43万元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</si>
  <si>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2018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2019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</si>
  <si>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3662.2万元</t>
    <phoneticPr fontId="1" type="noConversion"/>
  </si>
  <si>
    <t>1900万元</t>
    <phoneticPr fontId="1" type="noConversion"/>
  </si>
  <si>
    <t>临港工业园污水处理厂（一期）勘察、设计、施工工程</t>
    <phoneticPr fontId="1" type="noConversion"/>
  </si>
  <si>
    <t>84307.84万元</t>
    <phoneticPr fontId="1" type="noConversion"/>
  </si>
  <si>
    <t>35854.86万元</t>
    <phoneticPr fontId="1" type="noConversion"/>
  </si>
  <si>
    <t>2020年</t>
    <phoneticPr fontId="1" type="noConversion"/>
  </si>
  <si>
    <t>2023年</t>
  </si>
  <si>
    <t>2024年</t>
  </si>
  <si>
    <t>2025年</t>
  </si>
  <si>
    <t>2026年</t>
  </si>
  <si>
    <t>2027年</t>
  </si>
  <si>
    <t>2028年</t>
    <phoneticPr fontId="1" type="noConversion"/>
  </si>
  <si>
    <t>2029年</t>
    <phoneticPr fontId="1" type="noConversion"/>
  </si>
  <si>
    <t>项目分年预期收益（万元）</t>
    <phoneticPr fontId="1" type="noConversion"/>
  </si>
  <si>
    <t>所有项目分年预期收益（万元）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</si>
  <si>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2020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2029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</si>
  <si>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项目2</t>
    <phoneticPr fontId="1" type="noConversion"/>
  </si>
  <si>
    <t>项目名称</t>
    <phoneticPr fontId="1" type="noConversion"/>
  </si>
  <si>
    <t>菉塘河生态廊道整治工程</t>
    <phoneticPr fontId="1" type="noConversion"/>
  </si>
  <si>
    <t>项目简要描述</t>
    <phoneticPr fontId="1" type="noConversion"/>
  </si>
  <si>
    <t>项目建设期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</si>
  <si>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2019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2020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</si>
  <si>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项目运营期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</si>
  <si>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2020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2029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</si>
  <si>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项目总投资</t>
    <phoneticPr fontId="1" type="noConversion"/>
  </si>
  <si>
    <t>713.66万元</t>
    <phoneticPr fontId="1" type="noConversion"/>
  </si>
  <si>
    <t>其中：不含专项债券的项目资本金</t>
    <phoneticPr fontId="1" type="noConversion"/>
  </si>
  <si>
    <t>专项债券融资</t>
    <phoneticPr fontId="1" type="noConversion"/>
  </si>
  <si>
    <t>200万元</t>
    <phoneticPr fontId="1" type="noConversion"/>
  </si>
  <si>
    <t>其他债务融资</t>
    <phoneticPr fontId="1" type="noConversion"/>
  </si>
  <si>
    <t>项目分年融资计划</t>
    <phoneticPr fontId="1" type="noConversion"/>
  </si>
  <si>
    <t>2019年</t>
    <phoneticPr fontId="1" type="noConversion"/>
  </si>
  <si>
    <t>2023年及以后年度</t>
    <phoneticPr fontId="1" type="noConversion"/>
  </si>
  <si>
    <t>项目预期总收益</t>
    <phoneticPr fontId="1" type="noConversion"/>
  </si>
  <si>
    <t>8874.51万元</t>
    <phoneticPr fontId="1" type="noConversion"/>
  </si>
  <si>
    <t>项目分年预期收益（万元）</t>
    <phoneticPr fontId="1" type="noConversion"/>
  </si>
  <si>
    <t>2028年</t>
    <phoneticPr fontId="1" type="noConversion"/>
  </si>
  <si>
    <t>2029年</t>
    <phoneticPr fontId="1" type="noConversion"/>
  </si>
  <si>
    <t>2027年</t>
    <phoneticPr fontId="1" type="noConversion"/>
  </si>
  <si>
    <t>项目3</t>
    <phoneticPr fontId="1" type="noConversion"/>
  </si>
  <si>
    <t>整治全长约723m，包括排洪、防洪、截污、河道水环境及配套景观建设等工程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</si>
  <si>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2017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2018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</si>
  <si>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2019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2028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</si>
  <si>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2610万元</t>
    <phoneticPr fontId="1" type="noConversion"/>
  </si>
  <si>
    <t>项目4</t>
    <phoneticPr fontId="1" type="noConversion"/>
  </si>
  <si>
    <t>四中新校区建设</t>
    <phoneticPr fontId="1" type="noConversion"/>
  </si>
  <si>
    <t>项目建筑面积76260平方米，包括教学楼、图书馆、宿舍楼、食堂等及相关配套设施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</si>
  <si>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2012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2013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</si>
  <si>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2014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2023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</si>
  <si>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28869万元</t>
    <phoneticPr fontId="1" type="noConversion"/>
  </si>
  <si>
    <t>1400万元</t>
    <phoneticPr fontId="1" type="noConversion"/>
  </si>
  <si>
    <t>62121.57万元</t>
    <phoneticPr fontId="1" type="noConversion"/>
  </si>
  <si>
    <t>2014年</t>
    <phoneticPr fontId="1" type="noConversion"/>
  </si>
  <si>
    <t>2022年</t>
    <phoneticPr fontId="1" type="noConversion"/>
  </si>
  <si>
    <t>2015年</t>
  </si>
  <si>
    <t>2023年</t>
    <phoneticPr fontId="1" type="noConversion"/>
  </si>
  <si>
    <t>2016年</t>
  </si>
  <si>
    <t>2017年</t>
  </si>
  <si>
    <t>2018年</t>
  </si>
  <si>
    <t>菉塘河上游截污工程</t>
    <phoneticPr fontId="1" type="noConversion"/>
  </si>
  <si>
    <t>513.66万元</t>
    <phoneticPr fontId="1" type="noConversion"/>
  </si>
  <si>
    <t>清山塘淤泥3880m³；增加截污管道总长762m，新建固脚+草皮护坡122m，修缮明渠28m</t>
    <phoneticPr fontId="1" type="noConversion"/>
  </si>
  <si>
    <t>2410万元</t>
    <phoneticPr fontId="1" type="noConversion"/>
  </si>
  <si>
    <t>1762.2万元</t>
    <phoneticPr fontId="1" type="noConversion"/>
  </si>
  <si>
    <t>27469万元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</si>
</sst>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u/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3"/>
  <sheetViews>
    <sheetView tabSelected="1" topLeftCell="A13" zoomScale="110" zoomScaleNormal="110" workbookViewId="0">
      <selection activeCell="J20" sqref="J20"/>
    </sheetView>
  </sheetViews>
  <sheetFormatPr defaultRowHeight="13.5"/>
  <cols>
    <col min="1" max="3" width="10.125" style="1" customWidth="1"/>
    <col min="4" max="7" width="11.375" style="1" customWidth="1"/>
    <col min="8" max="8" width="19.875" style="1" customWidth="1"/>
    <col min="9" max="16384" width="9" style="1"/>
  </cols>
  <sheetData>
    <row r="1" spans="1:8" ht="35.25" customHeight="1">
      <c r="A1" s="25" t="s">
        <v>51</v>
      </c>
      <c r="B1" s="25"/>
      <c r="C1" s="25"/>
      <c r="D1" s="25"/>
      <c r="E1" s="25"/>
      <c r="F1" s="25"/>
      <c r="G1" s="25"/>
      <c r="H1" s="25"/>
    </row>
    <row r="2" spans="1:8" s="2" customFormat="1" ht="21" customHeight="1">
      <c r="A2" s="32" t="s">
        <v>21</v>
      </c>
      <c r="B2" s="32"/>
      <c r="C2" s="32"/>
      <c r="D2" s="32"/>
      <c r="E2" s="32"/>
      <c r="F2" s="32"/>
      <c r="G2" s="32"/>
      <c r="H2" s="32"/>
    </row>
    <row r="3" spans="1:8" s="4" customFormat="1" ht="18" customHeight="1">
      <c r="A3" s="15" t="s">
        <v>24</v>
      </c>
      <c r="B3" s="16"/>
      <c r="C3" s="17"/>
      <c r="D3" s="15">
        <v>104623</v>
      </c>
      <c r="E3" s="17"/>
      <c r="F3" s="15" t="s">
        <v>25</v>
      </c>
      <c r="G3" s="17"/>
      <c r="H3" s="7" t="s">
        <v>46</v>
      </c>
    </row>
    <row r="4" spans="1:8" s="4" customFormat="1" ht="18" customHeight="1">
      <c r="A4" s="15" t="s">
        <v>26</v>
      </c>
      <c r="B4" s="16"/>
      <c r="C4" s="17"/>
      <c r="D4" s="15" t="s">
        <v>47</v>
      </c>
      <c r="E4" s="17"/>
      <c r="F4" s="15" t="s">
        <v>27</v>
      </c>
      <c r="G4" s="17"/>
      <c r="H4" s="7" t="s">
        <v>48</v>
      </c>
    </row>
    <row r="5" spans="1:8" s="4" customFormat="1" ht="18" customHeight="1">
      <c r="A5" s="15" t="s">
        <v>11</v>
      </c>
      <c r="B5" s="16"/>
      <c r="C5" s="17"/>
      <c r="D5" s="26"/>
      <c r="E5" s="27"/>
      <c r="F5" s="15" t="s">
        <v>28</v>
      </c>
      <c r="G5" s="17"/>
      <c r="H5" s="8" t="s">
        <v>62</v>
      </c>
    </row>
    <row r="6" spans="1:8" s="2" customFormat="1" ht="21" customHeight="1">
      <c r="A6" s="28" t="s">
        <v>22</v>
      </c>
      <c r="B6" s="28"/>
      <c r="C6" s="28"/>
      <c r="D6" s="28"/>
      <c r="E6" s="28"/>
      <c r="F6" s="28"/>
      <c r="G6" s="28"/>
      <c r="H6" s="28"/>
    </row>
    <row r="7" spans="1:8" s="4" customFormat="1" ht="18" customHeight="1">
      <c r="A7" s="15" t="s">
        <v>29</v>
      </c>
      <c r="B7" s="16"/>
      <c r="C7" s="17"/>
      <c r="D7" s="15">
        <f>D8+D9</f>
        <v>21847.7</v>
      </c>
      <c r="E7" s="17"/>
      <c r="F7" s="15" t="s">
        <v>10</v>
      </c>
      <c r="G7" s="17"/>
      <c r="H7" s="9" t="s">
        <v>53</v>
      </c>
    </row>
    <row r="8" spans="1:8" s="4" customFormat="1" ht="18" customHeight="1">
      <c r="A8" s="15" t="s">
        <v>30</v>
      </c>
      <c r="B8" s="16"/>
      <c r="C8" s="17"/>
      <c r="D8" s="15">
        <f>224+302.5+12000.5-376.8-802.5</f>
        <v>11347.7</v>
      </c>
      <c r="E8" s="17"/>
      <c r="F8" s="15" t="s">
        <v>10</v>
      </c>
      <c r="G8" s="17"/>
      <c r="H8" s="9" t="s">
        <v>54</v>
      </c>
    </row>
    <row r="9" spans="1:8" s="4" customFormat="1" ht="18" customHeight="1">
      <c r="A9" s="15" t="s">
        <v>31</v>
      </c>
      <c r="B9" s="16"/>
      <c r="C9" s="17"/>
      <c r="D9" s="15">
        <f>5800+4700</f>
        <v>10500</v>
      </c>
      <c r="E9" s="17"/>
      <c r="F9" s="15" t="s">
        <v>10</v>
      </c>
      <c r="G9" s="17"/>
      <c r="H9" s="9" t="s">
        <v>55</v>
      </c>
    </row>
    <row r="10" spans="1:8" s="4" customFormat="1" ht="18" customHeight="1">
      <c r="A10" s="15" t="s">
        <v>9</v>
      </c>
      <c r="B10" s="16"/>
      <c r="C10" s="17"/>
      <c r="D10" s="15"/>
      <c r="E10" s="16"/>
      <c r="F10" s="16"/>
      <c r="G10" s="16"/>
      <c r="H10" s="17"/>
    </row>
    <row r="11" spans="1:8" s="4" customFormat="1" ht="18" customHeight="1">
      <c r="A11" s="15" t="s">
        <v>32</v>
      </c>
      <c r="B11" s="16"/>
      <c r="C11" s="17"/>
      <c r="D11" s="22"/>
      <c r="E11" s="23"/>
      <c r="F11" s="23"/>
      <c r="G11" s="23"/>
      <c r="H11" s="24"/>
    </row>
    <row r="12" spans="1:8" s="4" customFormat="1" ht="33.75" customHeight="1">
      <c r="A12" s="5"/>
      <c r="B12" s="15" t="s">
        <v>33</v>
      </c>
      <c r="C12" s="17"/>
      <c r="D12" s="15" t="s">
        <v>7</v>
      </c>
      <c r="E12" s="17"/>
      <c r="F12" s="29" t="s">
        <v>8</v>
      </c>
      <c r="G12" s="30"/>
      <c r="H12" s="6" t="s">
        <v>34</v>
      </c>
    </row>
    <row r="13" spans="1:8" s="4" customFormat="1" ht="18" customHeight="1">
      <c r="A13" s="8" t="s">
        <v>56</v>
      </c>
      <c r="B13" s="15"/>
      <c r="C13" s="17"/>
      <c r="D13" s="15" t="s">
        <v>63</v>
      </c>
      <c r="E13" s="17"/>
      <c r="F13" s="15"/>
      <c r="G13" s="17"/>
      <c r="H13" s="11" t="s">
        <v>47</v>
      </c>
    </row>
    <row r="14" spans="1:8" s="4" customFormat="1" ht="18" customHeight="1">
      <c r="A14" s="3" t="s">
        <v>0</v>
      </c>
      <c r="B14" s="15"/>
      <c r="C14" s="17"/>
      <c r="D14" s="15"/>
      <c r="E14" s="17"/>
      <c r="F14" s="15"/>
      <c r="G14" s="17"/>
      <c r="H14" s="3"/>
    </row>
    <row r="15" spans="1:8" s="2" customFormat="1" ht="21" customHeight="1">
      <c r="A15" s="31" t="s">
        <v>23</v>
      </c>
      <c r="B15" s="31"/>
      <c r="C15" s="31"/>
      <c r="D15" s="31"/>
      <c r="E15" s="31"/>
      <c r="F15" s="31"/>
      <c r="G15" s="31"/>
      <c r="H15" s="31"/>
    </row>
    <row r="16" spans="1:8" s="4" customFormat="1" ht="18" customHeight="1">
      <c r="A16" s="33" t="s">
        <v>35</v>
      </c>
      <c r="B16" s="33"/>
      <c r="C16" s="33"/>
      <c r="D16" s="13">
        <v>4</v>
      </c>
      <c r="E16" s="13"/>
      <c r="F16" s="13"/>
      <c r="G16" s="13"/>
      <c r="H16" s="13"/>
    </row>
    <row r="17" spans="1:8" s="4" customFormat="1" ht="18" customHeight="1">
      <c r="A17" s="34" t="s">
        <v>36</v>
      </c>
      <c r="B17" s="35"/>
      <c r="C17" s="36"/>
      <c r="D17" s="37" t="s">
        <v>69</v>
      </c>
      <c r="E17" s="38"/>
      <c r="F17" s="38"/>
      <c r="G17" s="38"/>
      <c r="H17" s="39"/>
    </row>
    <row r="18" spans="1:8" s="4" customFormat="1" ht="18" customHeight="1">
      <c r="A18" s="15" t="s">
        <v>12</v>
      </c>
      <c r="B18" s="16"/>
      <c r="C18" s="17"/>
      <c r="D18" s="15">
        <v>0</v>
      </c>
      <c r="E18" s="16"/>
      <c r="F18" s="16"/>
      <c r="G18" s="16"/>
      <c r="H18" s="17"/>
    </row>
    <row r="19" spans="1:8" s="4" customFormat="1" ht="18" customHeight="1">
      <c r="A19" s="15" t="s">
        <v>5</v>
      </c>
      <c r="B19" s="16"/>
      <c r="C19" s="17"/>
      <c r="D19" s="15" t="s">
        <v>52</v>
      </c>
      <c r="E19" s="16"/>
      <c r="F19" s="16"/>
      <c r="G19" s="16"/>
      <c r="H19" s="17"/>
    </row>
    <row r="20" spans="1:8" s="4" customFormat="1" ht="18" customHeight="1">
      <c r="A20" s="15" t="s">
        <v>4</v>
      </c>
      <c r="B20" s="16"/>
      <c r="C20" s="17"/>
      <c r="D20" s="15">
        <v>0</v>
      </c>
      <c r="E20" s="16"/>
      <c r="F20" s="16"/>
      <c r="G20" s="16"/>
      <c r="H20" s="17"/>
    </row>
    <row r="21" spans="1:8" s="4" customFormat="1" ht="18" customHeight="1">
      <c r="A21" s="15" t="s">
        <v>6</v>
      </c>
      <c r="B21" s="16"/>
      <c r="C21" s="16"/>
      <c r="D21" s="16"/>
      <c r="E21" s="16"/>
      <c r="F21" s="16"/>
      <c r="G21" s="16"/>
      <c r="H21" s="17"/>
    </row>
    <row r="22" spans="1:8" s="4" customFormat="1" ht="18" customHeight="1">
      <c r="A22" s="19"/>
      <c r="B22" s="20"/>
      <c r="C22" s="21"/>
      <c r="D22" s="8" t="s">
        <v>57</v>
      </c>
      <c r="E22" s="8" t="s">
        <v>58</v>
      </c>
      <c r="F22" s="8" t="s">
        <v>59</v>
      </c>
      <c r="G22" s="8" t="s">
        <v>60</v>
      </c>
      <c r="H22" s="8" t="s">
        <v>61</v>
      </c>
    </row>
    <row r="23" spans="1:8" s="4" customFormat="1" ht="18" customHeight="1">
      <c r="A23" s="15" t="s">
        <v>5</v>
      </c>
      <c r="B23" s="16"/>
      <c r="C23" s="17"/>
      <c r="D23" s="8" t="s">
        <v>52</v>
      </c>
      <c r="E23" s="3">
        <v>0</v>
      </c>
      <c r="F23" s="3">
        <v>0</v>
      </c>
      <c r="G23" s="3">
        <v>0</v>
      </c>
      <c r="H23" s="3">
        <v>0</v>
      </c>
    </row>
    <row r="24" spans="1:8" s="4" customFormat="1" ht="18" customHeight="1">
      <c r="A24" s="15" t="s">
        <v>4</v>
      </c>
      <c r="B24" s="16"/>
      <c r="C24" s="17"/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s="4" customFormat="1" ht="18" customHeight="1">
      <c r="A25" s="15"/>
      <c r="B25" s="16"/>
      <c r="C25" s="16"/>
      <c r="D25" s="16"/>
      <c r="E25" s="16"/>
      <c r="F25" s="16"/>
      <c r="G25" s="16"/>
      <c r="H25" s="17"/>
    </row>
    <row r="26" spans="1:8" s="4" customFormat="1" ht="18" customHeight="1">
      <c r="A26" s="15" t="s">
        <v>37</v>
      </c>
      <c r="B26" s="16"/>
      <c r="C26" s="17"/>
      <c r="D26" s="15" t="s">
        <v>63</v>
      </c>
      <c r="E26" s="16"/>
      <c r="F26" s="16"/>
      <c r="G26" s="16"/>
      <c r="H26" s="17"/>
    </row>
    <row r="27" spans="1:8" s="4" customFormat="1" ht="18" customHeight="1">
      <c r="A27" s="15" t="s">
        <v>79</v>
      </c>
      <c r="B27" s="16"/>
      <c r="C27" s="16"/>
      <c r="D27" s="16"/>
      <c r="E27" s="16"/>
      <c r="F27" s="16"/>
      <c r="G27" s="16"/>
      <c r="H27" s="17"/>
    </row>
    <row r="28" spans="1:8" s="4" customFormat="1" ht="18" customHeight="1">
      <c r="A28" s="10" t="s">
        <v>70</v>
      </c>
      <c r="B28" s="10">
        <f>164178.43/10</f>
        <v>16417.843000000001</v>
      </c>
      <c r="C28" s="10" t="s">
        <v>76</v>
      </c>
      <c r="D28" s="10">
        <f t="shared" ref="B28:D35" si="0">164178.43/10</f>
        <v>16417.843000000001</v>
      </c>
      <c r="E28" s="10"/>
      <c r="F28" s="10"/>
      <c r="G28" s="10"/>
      <c r="H28" s="10"/>
    </row>
    <row r="29" spans="1:8" s="4" customFormat="1" ht="18" customHeight="1">
      <c r="A29" s="10" t="s">
        <v>59</v>
      </c>
      <c r="B29" s="10">
        <f t="shared" si="0"/>
        <v>16417.843000000001</v>
      </c>
      <c r="C29" s="10" t="s">
        <v>77</v>
      </c>
      <c r="D29" s="10">
        <f t="shared" si="0"/>
        <v>16417.843000000001</v>
      </c>
      <c r="E29" s="10"/>
      <c r="F29" s="10"/>
      <c r="G29" s="10"/>
      <c r="H29" s="10"/>
    </row>
    <row r="30" spans="1:8" s="4" customFormat="1" ht="18" customHeight="1">
      <c r="A30" s="10" t="s">
        <v>60</v>
      </c>
      <c r="B30" s="10">
        <f t="shared" si="0"/>
        <v>16417.843000000001</v>
      </c>
      <c r="C30" s="10"/>
      <c r="D30" s="10"/>
      <c r="E30" s="10"/>
      <c r="F30" s="10"/>
      <c r="G30" s="10"/>
      <c r="H30" s="10"/>
    </row>
    <row r="31" spans="1:8" s="4" customFormat="1" ht="18" customHeight="1">
      <c r="A31" s="10" t="s">
        <v>71</v>
      </c>
      <c r="B31" s="10">
        <f t="shared" si="0"/>
        <v>16417.843000000001</v>
      </c>
      <c r="C31" s="10"/>
      <c r="D31" s="10"/>
      <c r="E31" s="10"/>
      <c r="F31" s="10"/>
      <c r="G31" s="10"/>
      <c r="H31" s="10"/>
    </row>
    <row r="32" spans="1:8" s="4" customFormat="1" ht="18" customHeight="1">
      <c r="A32" s="10" t="s">
        <v>72</v>
      </c>
      <c r="B32" s="10">
        <f t="shared" si="0"/>
        <v>16417.843000000001</v>
      </c>
      <c r="C32" s="10"/>
      <c r="D32" s="10"/>
      <c r="E32" s="10"/>
      <c r="F32" s="10"/>
      <c r="G32" s="10"/>
      <c r="H32" s="10"/>
    </row>
    <row r="33" spans="1:8" s="4" customFormat="1" ht="18" customHeight="1">
      <c r="A33" s="10" t="s">
        <v>73</v>
      </c>
      <c r="B33" s="10">
        <f t="shared" si="0"/>
        <v>16417.843000000001</v>
      </c>
      <c r="C33" s="10"/>
      <c r="D33" s="10"/>
      <c r="E33" s="10"/>
      <c r="F33" s="10"/>
      <c r="G33" s="10"/>
      <c r="H33" s="10"/>
    </row>
    <row r="34" spans="1:8" s="4" customFormat="1" ht="18" customHeight="1">
      <c r="A34" s="10" t="s">
        <v>74</v>
      </c>
      <c r="B34" s="10">
        <f t="shared" si="0"/>
        <v>16417.843000000001</v>
      </c>
      <c r="C34" s="10"/>
      <c r="D34" s="10"/>
      <c r="E34" s="10"/>
      <c r="F34" s="10"/>
      <c r="G34" s="10"/>
      <c r="H34" s="10"/>
    </row>
    <row r="35" spans="1:8" s="4" customFormat="1" ht="18" customHeight="1">
      <c r="A35" s="10" t="s">
        <v>75</v>
      </c>
      <c r="B35" s="10">
        <f t="shared" si="0"/>
        <v>16417.843000000001</v>
      </c>
      <c r="C35" s="10"/>
      <c r="D35" s="10"/>
      <c r="E35" s="10"/>
      <c r="F35" s="10"/>
      <c r="G35" s="10"/>
      <c r="H35" s="10"/>
    </row>
    <row r="36" spans="1:8" s="4" customFormat="1" ht="18" customHeight="1">
      <c r="A36" s="12" t="s">
        <v>1</v>
      </c>
      <c r="B36" s="13"/>
      <c r="C36" s="13"/>
      <c r="D36" s="13"/>
      <c r="E36" s="13"/>
      <c r="F36" s="40">
        <f>(84307.84+8874.51*2+62121.57)/(3662.2+713.66+2610+28869)</f>
        <v>4.5789728365973259</v>
      </c>
      <c r="G36" s="40"/>
      <c r="H36" s="40"/>
    </row>
    <row r="37" spans="1:8" s="4" customFormat="1" ht="18" customHeight="1">
      <c r="A37" s="12" t="s">
        <v>2</v>
      </c>
      <c r="B37" s="13"/>
      <c r="C37" s="13"/>
      <c r="D37" s="13"/>
      <c r="E37" s="13"/>
      <c r="F37" s="40">
        <f>(84307.84+8874.51*2+62121.57)/(3700*3.57%*10+3700)</f>
        <v>32.699004162600332</v>
      </c>
      <c r="G37" s="40"/>
      <c r="H37" s="40"/>
    </row>
    <row r="38" spans="1:8" s="4" customFormat="1" ht="18" customHeight="1">
      <c r="A38" s="12" t="s">
        <v>38</v>
      </c>
      <c r="B38" s="13"/>
      <c r="C38" s="13"/>
      <c r="D38" s="13"/>
      <c r="E38" s="13"/>
      <c r="F38" s="40">
        <f>(84307.84+8874.51*2+62121.57)/3700</f>
        <v>44.372548648648646</v>
      </c>
      <c r="G38" s="40"/>
      <c r="H38" s="40"/>
    </row>
    <row r="39" spans="1:8" s="4" customFormat="1" ht="18" customHeight="1">
      <c r="A39" s="12" t="s">
        <v>3</v>
      </c>
      <c r="B39" s="13"/>
      <c r="C39" s="13"/>
      <c r="D39" s="13"/>
      <c r="E39" s="13"/>
      <c r="F39" s="40">
        <f>(84307.84+8874.51*2+62121.57)/(3700*3.57%*10+3700)</f>
        <v>32.699004162600332</v>
      </c>
      <c r="G39" s="40"/>
      <c r="H39" s="40"/>
    </row>
    <row r="40" spans="1:8" s="4" customFormat="1" ht="18" customHeight="1">
      <c r="A40" s="12" t="s">
        <v>39</v>
      </c>
      <c r="B40" s="13"/>
      <c r="C40" s="13"/>
      <c r="D40" s="13"/>
      <c r="E40" s="13"/>
      <c r="F40" s="40">
        <f>(84307.84+8874.51*2+62121.57)/3700</f>
        <v>44.372548648648646</v>
      </c>
      <c r="G40" s="40"/>
      <c r="H40" s="40"/>
    </row>
    <row r="41" spans="1:8" s="4" customFormat="1" ht="12.75"/>
    <row r="42" spans="1:8" s="4" customFormat="1" ht="12.75"/>
    <row r="43" spans="1:8" ht="35.25" customHeight="1">
      <c r="A43" s="25" t="s">
        <v>51</v>
      </c>
      <c r="B43" s="25"/>
      <c r="C43" s="25"/>
      <c r="D43" s="25"/>
      <c r="E43" s="25"/>
      <c r="F43" s="25"/>
      <c r="G43" s="25"/>
      <c r="H43" s="25"/>
    </row>
    <row r="44" spans="1:8" s="2" customFormat="1" ht="20.25" customHeight="1">
      <c r="A44" s="18" t="s">
        <v>44</v>
      </c>
      <c r="B44" s="18"/>
      <c r="C44" s="18"/>
      <c r="D44" s="18"/>
      <c r="E44" s="18"/>
      <c r="F44" s="18"/>
      <c r="G44" s="18"/>
      <c r="H44" s="18"/>
    </row>
    <row r="45" spans="1:8" s="2" customFormat="1" ht="20.25" customHeight="1">
      <c r="A45" s="18" t="s">
        <v>45</v>
      </c>
      <c r="B45" s="18"/>
      <c r="C45" s="18"/>
      <c r="D45" s="18"/>
      <c r="E45" s="18"/>
      <c r="F45" s="18"/>
      <c r="G45" s="18"/>
      <c r="H45" s="18"/>
    </row>
    <row r="46" spans="1:8" s="4" customFormat="1" ht="20.25" customHeight="1">
      <c r="A46" s="15" t="s">
        <v>40</v>
      </c>
      <c r="B46" s="16"/>
      <c r="C46" s="17"/>
      <c r="D46" s="15" t="s">
        <v>50</v>
      </c>
      <c r="E46" s="16"/>
      <c r="F46" s="16"/>
      <c r="G46" s="16"/>
      <c r="H46" s="17"/>
    </row>
    <row r="47" spans="1:8" s="4" customFormat="1" ht="20.25" customHeight="1">
      <c r="A47" s="15" t="s">
        <v>41</v>
      </c>
      <c r="B47" s="16"/>
      <c r="C47" s="17"/>
      <c r="D47" s="15" t="s">
        <v>67</v>
      </c>
      <c r="E47" s="16"/>
      <c r="F47" s="16"/>
      <c r="G47" s="16"/>
      <c r="H47" s="17"/>
    </row>
    <row r="48" spans="1:8" s="4" customFormat="1" ht="20.25" customHeight="1">
      <c r="A48" s="15" t="s">
        <v>13</v>
      </c>
      <c r="B48" s="16"/>
      <c r="C48" s="17"/>
      <c r="D48" s="15" t="s">
        <v>64</v>
      </c>
      <c r="E48" s="16"/>
      <c r="F48" s="16"/>
      <c r="G48" s="16"/>
      <c r="H48" s="17"/>
    </row>
    <row r="49" spans="1:8" s="4" customFormat="1" ht="20.25" customHeight="1">
      <c r="A49" s="15" t="s">
        <v>42</v>
      </c>
      <c r="B49" s="16"/>
      <c r="C49" s="17"/>
      <c r="D49" s="22" t="s">
        <v>80</v>
      </c>
      <c r="E49" s="23"/>
      <c r="F49" s="23"/>
      <c r="G49" s="23"/>
      <c r="H49" s="24"/>
    </row>
    <row r="50" spans="1:8" s="4" customFormat="1" ht="20.25" customHeight="1">
      <c r="A50" s="15" t="s">
        <v>43</v>
      </c>
      <c r="B50" s="16"/>
      <c r="C50" s="17"/>
      <c r="D50" s="15" t="s">
        <v>65</v>
      </c>
      <c r="E50" s="16"/>
      <c r="F50" s="16"/>
      <c r="G50" s="16"/>
      <c r="H50" s="17"/>
    </row>
    <row r="51" spans="1:8" s="4" customFormat="1" ht="20.25" customHeight="1">
      <c r="A51" s="15" t="s">
        <v>12</v>
      </c>
      <c r="B51" s="16"/>
      <c r="C51" s="17"/>
      <c r="D51" s="15" t="s">
        <v>128</v>
      </c>
      <c r="E51" s="16"/>
      <c r="F51" s="16"/>
      <c r="G51" s="16"/>
      <c r="H51" s="17"/>
    </row>
    <row r="52" spans="1:8" s="4" customFormat="1" ht="20.25" customHeight="1">
      <c r="A52" s="15" t="s">
        <v>5</v>
      </c>
      <c r="B52" s="16"/>
      <c r="C52" s="17"/>
      <c r="D52" s="15" t="s">
        <v>49</v>
      </c>
      <c r="E52" s="16"/>
      <c r="F52" s="16"/>
      <c r="G52" s="16"/>
      <c r="H52" s="17"/>
    </row>
    <row r="53" spans="1:8" s="4" customFormat="1" ht="20.25" customHeight="1">
      <c r="A53" s="15" t="s">
        <v>4</v>
      </c>
      <c r="B53" s="16"/>
      <c r="C53" s="17"/>
      <c r="D53" s="15">
        <v>0</v>
      </c>
      <c r="E53" s="16"/>
      <c r="F53" s="16"/>
      <c r="G53" s="16"/>
      <c r="H53" s="17"/>
    </row>
    <row r="54" spans="1:8" s="4" customFormat="1" ht="20.25" customHeight="1">
      <c r="A54" s="15" t="s">
        <v>14</v>
      </c>
      <c r="B54" s="16"/>
      <c r="C54" s="16"/>
      <c r="D54" s="16"/>
      <c r="E54" s="16"/>
      <c r="F54" s="16"/>
      <c r="G54" s="16"/>
      <c r="H54" s="17"/>
    </row>
    <row r="55" spans="1:8" s="4" customFormat="1" ht="20.25" customHeight="1">
      <c r="A55" s="19"/>
      <c r="B55" s="20"/>
      <c r="C55" s="21"/>
      <c r="D55" s="8" t="s">
        <v>57</v>
      </c>
      <c r="E55" s="8" t="s">
        <v>58</v>
      </c>
      <c r="F55" s="8" t="s">
        <v>59</v>
      </c>
      <c r="G55" s="8" t="s">
        <v>60</v>
      </c>
      <c r="H55" s="8" t="s">
        <v>61</v>
      </c>
    </row>
    <row r="56" spans="1:8" s="4" customFormat="1" ht="20.25" customHeight="1">
      <c r="A56" s="15" t="s">
        <v>5</v>
      </c>
      <c r="B56" s="16"/>
      <c r="C56" s="17"/>
      <c r="D56" s="8" t="s">
        <v>66</v>
      </c>
      <c r="E56" s="3">
        <v>0</v>
      </c>
      <c r="F56" s="3">
        <v>0</v>
      </c>
      <c r="G56" s="3">
        <v>0</v>
      </c>
      <c r="H56" s="3">
        <v>0</v>
      </c>
    </row>
    <row r="57" spans="1:8" s="4" customFormat="1" ht="20.25" customHeight="1">
      <c r="A57" s="15" t="s">
        <v>4</v>
      </c>
      <c r="B57" s="16"/>
      <c r="C57" s="17"/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 s="4" customFormat="1" ht="20.25" customHeight="1">
      <c r="A58" s="15"/>
      <c r="B58" s="16"/>
      <c r="C58" s="16"/>
      <c r="D58" s="16"/>
      <c r="E58" s="16"/>
      <c r="F58" s="16"/>
      <c r="G58" s="16"/>
      <c r="H58" s="17"/>
    </row>
    <row r="59" spans="1:8" s="4" customFormat="1" ht="20.25" customHeight="1">
      <c r="A59" s="15" t="s">
        <v>15</v>
      </c>
      <c r="B59" s="16"/>
      <c r="C59" s="17"/>
      <c r="D59" s="15" t="s">
        <v>68</v>
      </c>
      <c r="E59" s="16"/>
      <c r="F59" s="16"/>
      <c r="G59" s="16"/>
      <c r="H59" s="17"/>
    </row>
    <row r="60" spans="1:8" s="4" customFormat="1" ht="20.25" customHeight="1">
      <c r="A60" s="15" t="s">
        <v>78</v>
      </c>
      <c r="B60" s="16"/>
      <c r="C60" s="16"/>
      <c r="D60" s="16"/>
      <c r="E60" s="16"/>
      <c r="F60" s="16"/>
      <c r="G60" s="16"/>
      <c r="H60" s="17"/>
    </row>
    <row r="61" spans="1:8" s="4" customFormat="1" ht="20.25" customHeight="1">
      <c r="A61" s="10" t="s">
        <v>70</v>
      </c>
      <c r="B61" s="3">
        <f>84307.84/10</f>
        <v>8430.7839999999997</v>
      </c>
      <c r="C61" s="10" t="s">
        <v>76</v>
      </c>
      <c r="D61" s="10">
        <f>84307.84/10</f>
        <v>8430.7839999999997</v>
      </c>
      <c r="E61" s="3"/>
      <c r="F61" s="3"/>
      <c r="G61" s="3"/>
      <c r="H61" s="3"/>
    </row>
    <row r="62" spans="1:8" s="4" customFormat="1" ht="20.25" customHeight="1">
      <c r="A62" s="10" t="s">
        <v>59</v>
      </c>
      <c r="B62" s="10">
        <f t="shared" ref="B62:B68" si="1">84307.84/10</f>
        <v>8430.7839999999997</v>
      </c>
      <c r="C62" s="10" t="s">
        <v>77</v>
      </c>
      <c r="D62" s="10">
        <f>84307.84/10</f>
        <v>8430.7839999999997</v>
      </c>
      <c r="E62" s="3"/>
      <c r="F62" s="3"/>
      <c r="G62" s="3"/>
      <c r="H62" s="3"/>
    </row>
    <row r="63" spans="1:8" s="4" customFormat="1" ht="20.25" customHeight="1">
      <c r="A63" s="10" t="s">
        <v>60</v>
      </c>
      <c r="B63" s="10">
        <f t="shared" si="1"/>
        <v>8430.7839999999997</v>
      </c>
      <c r="C63" s="10"/>
      <c r="D63" s="10"/>
      <c r="E63" s="3"/>
      <c r="F63" s="3"/>
      <c r="G63" s="3"/>
      <c r="H63" s="3"/>
    </row>
    <row r="64" spans="1:8" s="4" customFormat="1" ht="20.25" customHeight="1">
      <c r="A64" s="10" t="s">
        <v>71</v>
      </c>
      <c r="B64" s="10">
        <f t="shared" si="1"/>
        <v>8430.7839999999997</v>
      </c>
      <c r="C64" s="3"/>
      <c r="D64" s="3"/>
      <c r="E64" s="3"/>
      <c r="F64" s="3"/>
      <c r="G64" s="3"/>
      <c r="H64" s="3"/>
    </row>
    <row r="65" spans="1:8" s="4" customFormat="1" ht="20.25" customHeight="1">
      <c r="A65" s="10" t="s">
        <v>72</v>
      </c>
      <c r="B65" s="10">
        <f t="shared" si="1"/>
        <v>8430.7839999999997</v>
      </c>
      <c r="C65" s="3"/>
      <c r="D65" s="3"/>
      <c r="E65" s="3"/>
      <c r="F65" s="3"/>
      <c r="G65" s="3"/>
      <c r="H65" s="3"/>
    </row>
    <row r="66" spans="1:8" s="4" customFormat="1" ht="20.25" customHeight="1">
      <c r="A66" s="10" t="s">
        <v>73</v>
      </c>
      <c r="B66" s="10">
        <f t="shared" si="1"/>
        <v>8430.7839999999997</v>
      </c>
      <c r="C66" s="3"/>
      <c r="D66" s="3"/>
      <c r="E66" s="3"/>
      <c r="F66" s="3"/>
      <c r="G66" s="3"/>
      <c r="H66" s="3"/>
    </row>
    <row r="67" spans="1:8" s="4" customFormat="1" ht="20.25" customHeight="1">
      <c r="A67" s="10" t="s">
        <v>74</v>
      </c>
      <c r="B67" s="10">
        <f t="shared" si="1"/>
        <v>8430.7839999999997</v>
      </c>
      <c r="C67" s="3"/>
      <c r="D67" s="3"/>
      <c r="E67" s="3"/>
      <c r="F67" s="3"/>
      <c r="G67" s="3"/>
      <c r="H67" s="3"/>
    </row>
    <row r="68" spans="1:8" s="4" customFormat="1" ht="20.25" customHeight="1">
      <c r="A68" s="10" t="s">
        <v>75</v>
      </c>
      <c r="B68" s="10">
        <f t="shared" si="1"/>
        <v>8430.7839999999997</v>
      </c>
      <c r="C68" s="3"/>
      <c r="D68" s="3"/>
      <c r="E68" s="3"/>
      <c r="F68" s="3"/>
      <c r="G68" s="3"/>
      <c r="H68" s="3"/>
    </row>
    <row r="69" spans="1:8" s="4" customFormat="1" ht="20.25" customHeight="1">
      <c r="A69" s="12" t="s">
        <v>16</v>
      </c>
      <c r="B69" s="13"/>
      <c r="C69" s="13"/>
      <c r="D69" s="13"/>
      <c r="E69" s="13"/>
      <c r="F69" s="14">
        <f>84307.84/3662.2</f>
        <v>23.02109114739774</v>
      </c>
      <c r="G69" s="14"/>
      <c r="H69" s="14"/>
    </row>
    <row r="70" spans="1:8" s="4" customFormat="1" ht="20.25" customHeight="1">
      <c r="A70" s="12" t="s">
        <v>17</v>
      </c>
      <c r="B70" s="13"/>
      <c r="C70" s="13"/>
      <c r="D70" s="13"/>
      <c r="E70" s="13"/>
      <c r="F70" s="14">
        <f>84307.84/(1900*3.57%*10+1900)</f>
        <v>32.699003219175424</v>
      </c>
      <c r="G70" s="14"/>
      <c r="H70" s="14"/>
    </row>
    <row r="71" spans="1:8" s="4" customFormat="1" ht="20.25" customHeight="1">
      <c r="A71" s="12" t="s">
        <v>18</v>
      </c>
      <c r="B71" s="13"/>
      <c r="C71" s="13"/>
      <c r="D71" s="13"/>
      <c r="E71" s="13"/>
      <c r="F71" s="14">
        <f>84307.84/1900</f>
        <v>44.372547368421053</v>
      </c>
      <c r="G71" s="14"/>
      <c r="H71" s="14"/>
    </row>
    <row r="72" spans="1:8" s="4" customFormat="1" ht="20.25" customHeight="1">
      <c r="A72" s="12" t="s">
        <v>19</v>
      </c>
      <c r="B72" s="13"/>
      <c r="C72" s="13"/>
      <c r="D72" s="13"/>
      <c r="E72" s="13"/>
      <c r="F72" s="14">
        <f>84307.84/(1900*3.57%*10+1900)</f>
        <v>32.699003219175424</v>
      </c>
      <c r="G72" s="14"/>
      <c r="H72" s="14"/>
    </row>
    <row r="73" spans="1:8" s="4" customFormat="1" ht="20.25" customHeight="1">
      <c r="A73" s="12" t="s">
        <v>20</v>
      </c>
      <c r="B73" s="13"/>
      <c r="C73" s="13"/>
      <c r="D73" s="13"/>
      <c r="E73" s="13"/>
      <c r="F73" s="14">
        <f>84307.84/1900</f>
        <v>44.372547368421053</v>
      </c>
      <c r="G73" s="14"/>
      <c r="H73" s="14"/>
    </row>
    <row r="74" spans="1:8" s="4" customFormat="1" ht="20.25" customHeight="1"/>
    <row r="75" spans="1:8" s="2" customFormat="1" ht="20.25" customHeight="1">
      <c r="A75" s="18" t="s">
        <v>81</v>
      </c>
      <c r="B75" s="18"/>
      <c r="C75" s="18"/>
      <c r="D75" s="18"/>
      <c r="E75" s="18"/>
      <c r="F75" s="18"/>
      <c r="G75" s="18"/>
      <c r="H75" s="18"/>
    </row>
    <row r="76" spans="1:8" s="4" customFormat="1" ht="20.25" customHeight="1">
      <c r="A76" s="15" t="s">
        <v>82</v>
      </c>
      <c r="B76" s="16"/>
      <c r="C76" s="17"/>
      <c r="D76" s="15" t="s">
        <v>124</v>
      </c>
      <c r="E76" s="16"/>
      <c r="F76" s="16"/>
      <c r="G76" s="16"/>
      <c r="H76" s="17"/>
    </row>
    <row r="77" spans="1:8" s="4" customFormat="1" ht="20.25" customHeight="1">
      <c r="A77" s="15" t="s">
        <v>84</v>
      </c>
      <c r="B77" s="16"/>
      <c r="C77" s="17"/>
      <c r="D77" s="15" t="s">
        <v>126</v>
      </c>
      <c r="E77" s="16"/>
      <c r="F77" s="16"/>
      <c r="G77" s="16"/>
      <c r="H77" s="17"/>
    </row>
    <row r="78" spans="1:8" s="4" customFormat="1" ht="20.25" customHeight="1">
      <c r="A78" s="15" t="s">
        <v>85</v>
      </c>
      <c r="B78" s="16"/>
      <c r="C78" s="17"/>
      <c r="D78" s="15" t="s">
        <v>86</v>
      </c>
      <c r="E78" s="16"/>
      <c r="F78" s="16"/>
      <c r="G78" s="16"/>
      <c r="H78" s="17"/>
    </row>
    <row r="79" spans="1:8" s="4" customFormat="1" ht="20.25" customHeight="1">
      <c r="A79" s="15" t="s">
        <v>87</v>
      </c>
      <c r="B79" s="16"/>
      <c r="C79" s="17"/>
      <c r="D79" s="22" t="s">
        <v>88</v>
      </c>
      <c r="E79" s="23"/>
      <c r="F79" s="23"/>
      <c r="G79" s="23"/>
      <c r="H79" s="24"/>
    </row>
    <row r="80" spans="1:8" s="4" customFormat="1" ht="20.25" customHeight="1">
      <c r="A80" s="15" t="s">
        <v>89</v>
      </c>
      <c r="B80" s="16"/>
      <c r="C80" s="17"/>
      <c r="D80" s="15" t="s">
        <v>90</v>
      </c>
      <c r="E80" s="16"/>
      <c r="F80" s="16"/>
      <c r="G80" s="16"/>
      <c r="H80" s="17"/>
    </row>
    <row r="81" spans="1:8" s="4" customFormat="1" ht="20.25" customHeight="1">
      <c r="A81" s="15" t="s">
        <v>91</v>
      </c>
      <c r="B81" s="16"/>
      <c r="C81" s="17"/>
      <c r="D81" s="15" t="s">
        <v>125</v>
      </c>
      <c r="E81" s="16"/>
      <c r="F81" s="16"/>
      <c r="G81" s="16"/>
      <c r="H81" s="17"/>
    </row>
    <row r="82" spans="1:8" s="4" customFormat="1" ht="20.25" customHeight="1">
      <c r="A82" s="15" t="s">
        <v>92</v>
      </c>
      <c r="B82" s="16"/>
      <c r="C82" s="17"/>
      <c r="D82" s="15" t="s">
        <v>93</v>
      </c>
      <c r="E82" s="16"/>
      <c r="F82" s="16"/>
      <c r="G82" s="16"/>
      <c r="H82" s="17"/>
    </row>
    <row r="83" spans="1:8" s="4" customFormat="1" ht="20.25" customHeight="1">
      <c r="A83" s="15" t="s">
        <v>94</v>
      </c>
      <c r="B83" s="16"/>
      <c r="C83" s="17"/>
      <c r="D83" s="15">
        <v>0</v>
      </c>
      <c r="E83" s="16"/>
      <c r="F83" s="16"/>
      <c r="G83" s="16"/>
      <c r="H83" s="17"/>
    </row>
    <row r="84" spans="1:8" s="4" customFormat="1" ht="20.25" customHeight="1">
      <c r="A84" s="15" t="s">
        <v>95</v>
      </c>
      <c r="B84" s="16"/>
      <c r="C84" s="16"/>
      <c r="D84" s="16"/>
      <c r="E84" s="16"/>
      <c r="F84" s="16"/>
      <c r="G84" s="16"/>
      <c r="H84" s="17"/>
    </row>
    <row r="85" spans="1:8" s="4" customFormat="1" ht="20.25" customHeight="1">
      <c r="A85" s="19"/>
      <c r="B85" s="20"/>
      <c r="C85" s="21"/>
      <c r="D85" s="11" t="s">
        <v>96</v>
      </c>
      <c r="E85" s="11" t="s">
        <v>58</v>
      </c>
      <c r="F85" s="11" t="s">
        <v>59</v>
      </c>
      <c r="G85" s="11" t="s">
        <v>60</v>
      </c>
      <c r="H85" s="11" t="s">
        <v>97</v>
      </c>
    </row>
    <row r="86" spans="1:8" s="4" customFormat="1" ht="20.25" customHeight="1">
      <c r="A86" s="15" t="s">
        <v>92</v>
      </c>
      <c r="B86" s="16"/>
      <c r="C86" s="17"/>
      <c r="D86" s="11" t="s">
        <v>93</v>
      </c>
      <c r="E86" s="11">
        <v>0</v>
      </c>
      <c r="F86" s="11">
        <v>0</v>
      </c>
      <c r="G86" s="11">
        <v>0</v>
      </c>
      <c r="H86" s="11">
        <v>0</v>
      </c>
    </row>
    <row r="87" spans="1:8" s="4" customFormat="1" ht="20.25" customHeight="1">
      <c r="A87" s="15" t="s">
        <v>94</v>
      </c>
      <c r="B87" s="16"/>
      <c r="C87" s="17"/>
      <c r="D87" s="11">
        <v>0</v>
      </c>
      <c r="E87" s="11">
        <v>0</v>
      </c>
      <c r="F87" s="11">
        <v>0</v>
      </c>
      <c r="G87" s="11">
        <v>0</v>
      </c>
      <c r="H87" s="11">
        <v>0</v>
      </c>
    </row>
    <row r="88" spans="1:8" s="4" customFormat="1" ht="20.25" customHeight="1">
      <c r="A88" s="15"/>
      <c r="B88" s="16"/>
      <c r="C88" s="16"/>
      <c r="D88" s="16"/>
      <c r="E88" s="16"/>
      <c r="F88" s="16"/>
      <c r="G88" s="16"/>
      <c r="H88" s="17"/>
    </row>
    <row r="89" spans="1:8" s="4" customFormat="1" ht="20.25" customHeight="1">
      <c r="A89" s="15" t="s">
        <v>98</v>
      </c>
      <c r="B89" s="16"/>
      <c r="C89" s="17"/>
      <c r="D89" s="15" t="s">
        <v>99</v>
      </c>
      <c r="E89" s="16"/>
      <c r="F89" s="16"/>
      <c r="G89" s="16"/>
      <c r="H89" s="17"/>
    </row>
    <row r="90" spans="1:8" s="4" customFormat="1" ht="20.25" customHeight="1">
      <c r="A90" s="15" t="s">
        <v>100</v>
      </c>
      <c r="B90" s="16"/>
      <c r="C90" s="16"/>
      <c r="D90" s="16"/>
      <c r="E90" s="16"/>
      <c r="F90" s="16"/>
      <c r="G90" s="16"/>
      <c r="H90" s="17"/>
    </row>
    <row r="91" spans="1:8" s="4" customFormat="1" ht="20.25" customHeight="1">
      <c r="A91" s="11" t="s">
        <v>58</v>
      </c>
      <c r="B91" s="11">
        <f>8874.51/10</f>
        <v>887.45100000000002</v>
      </c>
      <c r="C91" s="11" t="s">
        <v>101</v>
      </c>
      <c r="D91" s="11">
        <f>8874.51/10</f>
        <v>887.45100000000002</v>
      </c>
      <c r="E91" s="11"/>
      <c r="F91" s="11"/>
      <c r="G91" s="11"/>
      <c r="H91" s="11"/>
    </row>
    <row r="92" spans="1:8" s="4" customFormat="1" ht="20.25" customHeight="1">
      <c r="A92" s="11" t="s">
        <v>59</v>
      </c>
      <c r="B92" s="11">
        <f t="shared" ref="B92:D98" si="2">8874.51/10</f>
        <v>887.45100000000002</v>
      </c>
      <c r="C92" s="11" t="s">
        <v>102</v>
      </c>
      <c r="D92" s="11">
        <f t="shared" si="2"/>
        <v>887.45100000000002</v>
      </c>
      <c r="E92" s="11"/>
      <c r="F92" s="11"/>
      <c r="G92" s="11"/>
      <c r="H92" s="11"/>
    </row>
    <row r="93" spans="1:8" s="4" customFormat="1" ht="20.25" customHeight="1">
      <c r="A93" s="11" t="s">
        <v>60</v>
      </c>
      <c r="B93" s="11">
        <f t="shared" si="2"/>
        <v>887.45100000000002</v>
      </c>
      <c r="C93" s="11"/>
      <c r="D93" s="11"/>
      <c r="E93" s="11"/>
      <c r="F93" s="11"/>
      <c r="G93" s="11"/>
      <c r="H93" s="11"/>
    </row>
    <row r="94" spans="1:8" s="4" customFormat="1" ht="20.25" customHeight="1">
      <c r="A94" s="11" t="s">
        <v>71</v>
      </c>
      <c r="B94" s="11">
        <f t="shared" si="2"/>
        <v>887.45100000000002</v>
      </c>
      <c r="C94" s="11"/>
      <c r="D94" s="11"/>
      <c r="E94" s="11"/>
      <c r="F94" s="11"/>
      <c r="G94" s="11"/>
      <c r="H94" s="11"/>
    </row>
    <row r="95" spans="1:8" s="4" customFormat="1" ht="20.25" customHeight="1">
      <c r="A95" s="11" t="s">
        <v>72</v>
      </c>
      <c r="B95" s="11">
        <f t="shared" si="2"/>
        <v>887.45100000000002</v>
      </c>
      <c r="C95" s="11"/>
      <c r="D95" s="11"/>
      <c r="E95" s="11"/>
      <c r="F95" s="11"/>
      <c r="G95" s="11"/>
      <c r="H95" s="11"/>
    </row>
    <row r="96" spans="1:8" s="4" customFormat="1" ht="20.25" customHeight="1">
      <c r="A96" s="11" t="s">
        <v>73</v>
      </c>
      <c r="B96" s="11">
        <f t="shared" si="2"/>
        <v>887.45100000000002</v>
      </c>
      <c r="C96" s="11"/>
      <c r="D96" s="11"/>
      <c r="E96" s="11"/>
      <c r="F96" s="11"/>
      <c r="G96" s="11"/>
      <c r="H96" s="11"/>
    </row>
    <row r="97" spans="1:8" s="4" customFormat="1" ht="20.25" customHeight="1">
      <c r="A97" s="11" t="s">
        <v>74</v>
      </c>
      <c r="B97" s="11">
        <f t="shared" si="2"/>
        <v>887.45100000000002</v>
      </c>
      <c r="C97" s="11"/>
      <c r="D97" s="11"/>
      <c r="E97" s="11"/>
      <c r="F97" s="11"/>
      <c r="G97" s="11"/>
      <c r="H97" s="11"/>
    </row>
    <row r="98" spans="1:8" s="4" customFormat="1" ht="20.25" customHeight="1">
      <c r="A98" s="11" t="s">
        <v>103</v>
      </c>
      <c r="B98" s="11">
        <f t="shared" si="2"/>
        <v>887.45100000000002</v>
      </c>
      <c r="C98" s="11"/>
      <c r="D98" s="11"/>
      <c r="E98" s="11"/>
      <c r="F98" s="11"/>
      <c r="G98" s="11"/>
      <c r="H98" s="11"/>
    </row>
    <row r="99" spans="1:8" s="4" customFormat="1" ht="20.25" customHeight="1">
      <c r="A99" s="12" t="s">
        <v>16</v>
      </c>
      <c r="B99" s="13"/>
      <c r="C99" s="13"/>
      <c r="D99" s="13"/>
      <c r="E99" s="13"/>
      <c r="F99" s="40">
        <f>8874.51/713.66</f>
        <v>12.435207241543592</v>
      </c>
      <c r="G99" s="40"/>
      <c r="H99" s="40"/>
    </row>
    <row r="100" spans="1:8" s="4" customFormat="1" ht="20.25" customHeight="1">
      <c r="A100" s="12" t="s">
        <v>17</v>
      </c>
      <c r="B100" s="13"/>
      <c r="C100" s="13"/>
      <c r="D100" s="13"/>
      <c r="E100" s="13"/>
      <c r="F100" s="40">
        <f>8874.51/(200*3.57%*10+200)</f>
        <v>32.699005158437735</v>
      </c>
      <c r="G100" s="40"/>
      <c r="H100" s="40"/>
    </row>
    <row r="101" spans="1:8" s="4" customFormat="1" ht="20.25" customHeight="1">
      <c r="A101" s="12" t="s">
        <v>18</v>
      </c>
      <c r="B101" s="13"/>
      <c r="C101" s="13"/>
      <c r="D101" s="13"/>
      <c r="E101" s="13"/>
      <c r="F101" s="40">
        <f>8874.51/200</f>
        <v>44.372550000000004</v>
      </c>
      <c r="G101" s="40"/>
      <c r="H101" s="40"/>
    </row>
    <row r="102" spans="1:8" s="4" customFormat="1" ht="20.25" customHeight="1">
      <c r="A102" s="12" t="s">
        <v>19</v>
      </c>
      <c r="B102" s="13"/>
      <c r="C102" s="13"/>
      <c r="D102" s="13"/>
      <c r="E102" s="13"/>
      <c r="F102" s="40">
        <f>8874.51/(200*3.57%*10+200)</f>
        <v>32.699005158437735</v>
      </c>
      <c r="G102" s="40"/>
      <c r="H102" s="40"/>
    </row>
    <row r="103" spans="1:8" s="4" customFormat="1" ht="20.25" customHeight="1">
      <c r="A103" s="12" t="s">
        <v>20</v>
      </c>
      <c r="B103" s="13"/>
      <c r="C103" s="13"/>
      <c r="D103" s="13"/>
      <c r="E103" s="13"/>
      <c r="F103" s="40">
        <f>8874.51/200</f>
        <v>44.372550000000004</v>
      </c>
      <c r="G103" s="40"/>
      <c r="H103" s="40"/>
    </row>
    <row r="105" spans="1:8" s="2" customFormat="1" ht="20.25" customHeight="1">
      <c r="A105" s="18" t="s">
        <v>104</v>
      </c>
      <c r="B105" s="18"/>
      <c r="C105" s="18"/>
      <c r="D105" s="18"/>
      <c r="E105" s="18"/>
      <c r="F105" s="18"/>
      <c r="G105" s="18"/>
      <c r="H105" s="18"/>
    </row>
    <row r="106" spans="1:8" s="4" customFormat="1" ht="20.25" customHeight="1">
      <c r="A106" s="15" t="s">
        <v>82</v>
      </c>
      <c r="B106" s="16"/>
      <c r="C106" s="17"/>
      <c r="D106" s="15" t="s">
        <v>83</v>
      </c>
      <c r="E106" s="16"/>
      <c r="F106" s="16"/>
      <c r="G106" s="16"/>
      <c r="H106" s="17"/>
    </row>
    <row r="107" spans="1:8" s="4" customFormat="1" ht="20.25" customHeight="1">
      <c r="A107" s="15" t="s">
        <v>84</v>
      </c>
      <c r="B107" s="16"/>
      <c r="C107" s="17"/>
      <c r="D107" s="15" t="s">
        <v>105</v>
      </c>
      <c r="E107" s="16"/>
      <c r="F107" s="16"/>
      <c r="G107" s="16"/>
      <c r="H107" s="17"/>
    </row>
    <row r="108" spans="1:8" s="4" customFormat="1" ht="20.25" customHeight="1">
      <c r="A108" s="15" t="s">
        <v>85</v>
      </c>
      <c r="B108" s="16"/>
      <c r="C108" s="17"/>
      <c r="D108" s="15" t="s">
        <v>106</v>
      </c>
      <c r="E108" s="16"/>
      <c r="F108" s="16"/>
      <c r="G108" s="16"/>
      <c r="H108" s="17"/>
    </row>
    <row r="109" spans="1:8" s="4" customFormat="1" ht="20.25" customHeight="1">
      <c r="A109" s="15" t="s">
        <v>87</v>
      </c>
      <c r="B109" s="16"/>
      <c r="C109" s="17"/>
      <c r="D109" s="22" t="s">
        <v>107</v>
      </c>
      <c r="E109" s="23"/>
      <c r="F109" s="23"/>
      <c r="G109" s="23"/>
      <c r="H109" s="24"/>
    </row>
    <row r="110" spans="1:8" s="4" customFormat="1" ht="20.25" customHeight="1">
      <c r="A110" s="15" t="s">
        <v>89</v>
      </c>
      <c r="B110" s="16"/>
      <c r="C110" s="17"/>
      <c r="D110" s="15" t="s">
        <v>108</v>
      </c>
      <c r="E110" s="16"/>
      <c r="F110" s="16"/>
      <c r="G110" s="16"/>
      <c r="H110" s="17"/>
    </row>
    <row r="111" spans="1:8" s="4" customFormat="1" ht="20.25" customHeight="1">
      <c r="A111" s="15" t="s">
        <v>91</v>
      </c>
      <c r="B111" s="16"/>
      <c r="C111" s="17"/>
      <c r="D111" s="15" t="s">
        <v>127</v>
      </c>
      <c r="E111" s="16"/>
      <c r="F111" s="16"/>
      <c r="G111" s="16"/>
      <c r="H111" s="17"/>
    </row>
    <row r="112" spans="1:8" s="4" customFormat="1" ht="20.25" customHeight="1">
      <c r="A112" s="15" t="s">
        <v>92</v>
      </c>
      <c r="B112" s="16"/>
      <c r="C112" s="17"/>
      <c r="D112" s="15" t="s">
        <v>93</v>
      </c>
      <c r="E112" s="16"/>
      <c r="F112" s="16"/>
      <c r="G112" s="16"/>
      <c r="H112" s="17"/>
    </row>
    <row r="113" spans="1:8" s="4" customFormat="1" ht="20.25" customHeight="1">
      <c r="A113" s="15" t="s">
        <v>94</v>
      </c>
      <c r="B113" s="16"/>
      <c r="C113" s="17"/>
      <c r="D113" s="15">
        <v>0</v>
      </c>
      <c r="E113" s="16"/>
      <c r="F113" s="16"/>
      <c r="G113" s="16"/>
      <c r="H113" s="17"/>
    </row>
    <row r="114" spans="1:8" s="4" customFormat="1" ht="20.25" customHeight="1">
      <c r="A114" s="15" t="s">
        <v>95</v>
      </c>
      <c r="B114" s="16"/>
      <c r="C114" s="16"/>
      <c r="D114" s="16"/>
      <c r="E114" s="16"/>
      <c r="F114" s="16"/>
      <c r="G114" s="16"/>
      <c r="H114" s="17"/>
    </row>
    <row r="115" spans="1:8" s="4" customFormat="1" ht="20.25" customHeight="1">
      <c r="A115" s="19"/>
      <c r="B115" s="20"/>
      <c r="C115" s="21"/>
      <c r="D115" s="11" t="s">
        <v>96</v>
      </c>
      <c r="E115" s="11" t="s">
        <v>58</v>
      </c>
      <c r="F115" s="11" t="s">
        <v>59</v>
      </c>
      <c r="G115" s="11" t="s">
        <v>60</v>
      </c>
      <c r="H115" s="11" t="s">
        <v>97</v>
      </c>
    </row>
    <row r="116" spans="1:8" s="4" customFormat="1" ht="20.25" customHeight="1">
      <c r="A116" s="15" t="s">
        <v>92</v>
      </c>
      <c r="B116" s="16"/>
      <c r="C116" s="17"/>
      <c r="D116" s="11" t="s">
        <v>93</v>
      </c>
      <c r="E116" s="11">
        <v>0</v>
      </c>
      <c r="F116" s="11">
        <v>0</v>
      </c>
      <c r="G116" s="11">
        <v>0</v>
      </c>
      <c r="H116" s="11">
        <v>0</v>
      </c>
    </row>
    <row r="117" spans="1:8" s="4" customFormat="1" ht="20.25" customHeight="1">
      <c r="A117" s="15" t="s">
        <v>94</v>
      </c>
      <c r="B117" s="16"/>
      <c r="C117" s="17"/>
      <c r="D117" s="11">
        <v>0</v>
      </c>
      <c r="E117" s="11">
        <v>0</v>
      </c>
      <c r="F117" s="11">
        <v>0</v>
      </c>
      <c r="G117" s="11">
        <v>0</v>
      </c>
      <c r="H117" s="11">
        <v>0</v>
      </c>
    </row>
    <row r="118" spans="1:8" s="4" customFormat="1" ht="20.25" customHeight="1">
      <c r="A118" s="15"/>
      <c r="B118" s="16"/>
      <c r="C118" s="16"/>
      <c r="D118" s="16"/>
      <c r="E118" s="16"/>
      <c r="F118" s="16"/>
      <c r="G118" s="16"/>
      <c r="H118" s="17"/>
    </row>
    <row r="119" spans="1:8" s="4" customFormat="1" ht="20.25" customHeight="1">
      <c r="A119" s="15" t="s">
        <v>98</v>
      </c>
      <c r="B119" s="16"/>
      <c r="C119" s="17"/>
      <c r="D119" s="15" t="s">
        <v>99</v>
      </c>
      <c r="E119" s="16"/>
      <c r="F119" s="16"/>
      <c r="G119" s="16"/>
      <c r="H119" s="17"/>
    </row>
    <row r="120" spans="1:8" s="4" customFormat="1" ht="20.25" customHeight="1">
      <c r="A120" s="15" t="s">
        <v>100</v>
      </c>
      <c r="B120" s="16"/>
      <c r="C120" s="16"/>
      <c r="D120" s="16"/>
      <c r="E120" s="16"/>
      <c r="F120" s="16"/>
      <c r="G120" s="16"/>
      <c r="H120" s="17"/>
    </row>
    <row r="121" spans="1:8" s="4" customFormat="1" ht="20.25" customHeight="1">
      <c r="A121" s="11" t="s">
        <v>96</v>
      </c>
      <c r="B121" s="11">
        <f>8874.51/10</f>
        <v>887.45100000000002</v>
      </c>
      <c r="C121" s="11" t="s">
        <v>103</v>
      </c>
      <c r="D121" s="11">
        <f>8874.51/10</f>
        <v>887.45100000000002</v>
      </c>
      <c r="E121" s="11"/>
      <c r="F121" s="11"/>
      <c r="G121" s="11"/>
      <c r="H121" s="11"/>
    </row>
    <row r="122" spans="1:8" s="4" customFormat="1" ht="20.25" customHeight="1">
      <c r="A122" s="11" t="s">
        <v>58</v>
      </c>
      <c r="B122" s="11">
        <f t="shared" ref="B122:D128" si="3">8874.51/10</f>
        <v>887.45100000000002</v>
      </c>
      <c r="C122" s="11" t="s">
        <v>101</v>
      </c>
      <c r="D122" s="11">
        <f t="shared" si="3"/>
        <v>887.45100000000002</v>
      </c>
      <c r="E122" s="11"/>
      <c r="F122" s="11"/>
      <c r="G122" s="11"/>
      <c r="H122" s="11"/>
    </row>
    <row r="123" spans="1:8" s="4" customFormat="1" ht="20.25" customHeight="1">
      <c r="A123" s="11" t="s">
        <v>59</v>
      </c>
      <c r="B123" s="11">
        <f t="shared" si="3"/>
        <v>887.45100000000002</v>
      </c>
      <c r="C123" s="11"/>
      <c r="D123" s="11"/>
      <c r="E123" s="11"/>
      <c r="F123" s="11"/>
      <c r="G123" s="11"/>
      <c r="H123" s="11"/>
    </row>
    <row r="124" spans="1:8" s="4" customFormat="1" ht="20.25" customHeight="1">
      <c r="A124" s="11" t="s">
        <v>60</v>
      </c>
      <c r="B124" s="11">
        <f t="shared" si="3"/>
        <v>887.45100000000002</v>
      </c>
      <c r="C124" s="11"/>
      <c r="D124" s="11"/>
      <c r="E124" s="11"/>
      <c r="F124" s="11"/>
      <c r="G124" s="11"/>
      <c r="H124" s="11"/>
    </row>
    <row r="125" spans="1:8" s="4" customFormat="1" ht="20.25" customHeight="1">
      <c r="A125" s="11" t="s">
        <v>71</v>
      </c>
      <c r="B125" s="11">
        <f t="shared" si="3"/>
        <v>887.45100000000002</v>
      </c>
      <c r="C125" s="11"/>
      <c r="D125" s="11"/>
      <c r="E125" s="11"/>
      <c r="F125" s="11"/>
      <c r="G125" s="11"/>
      <c r="H125" s="11"/>
    </row>
    <row r="126" spans="1:8" s="4" customFormat="1" ht="20.25" customHeight="1">
      <c r="A126" s="11" t="s">
        <v>72</v>
      </c>
      <c r="B126" s="11">
        <f t="shared" si="3"/>
        <v>887.45100000000002</v>
      </c>
      <c r="C126" s="11"/>
      <c r="D126" s="11"/>
      <c r="E126" s="11"/>
      <c r="F126" s="11"/>
      <c r="G126" s="11"/>
      <c r="H126" s="11"/>
    </row>
    <row r="127" spans="1:8" s="4" customFormat="1" ht="20.25" customHeight="1">
      <c r="A127" s="11" t="s">
        <v>73</v>
      </c>
      <c r="B127" s="11">
        <f t="shared" si="3"/>
        <v>887.45100000000002</v>
      </c>
      <c r="C127" s="11"/>
      <c r="D127" s="11"/>
      <c r="E127" s="11"/>
      <c r="F127" s="11"/>
      <c r="G127" s="11"/>
      <c r="H127" s="11"/>
    </row>
    <row r="128" spans="1:8" s="4" customFormat="1" ht="20.25" customHeight="1">
      <c r="A128" s="11" t="s">
        <v>74</v>
      </c>
      <c r="B128" s="11">
        <f t="shared" si="3"/>
        <v>887.45100000000002</v>
      </c>
      <c r="C128" s="11"/>
      <c r="D128" s="11"/>
      <c r="E128" s="11"/>
      <c r="F128" s="11"/>
      <c r="G128" s="11"/>
      <c r="H128" s="11"/>
    </row>
    <row r="129" spans="1:8" s="4" customFormat="1" ht="20.25" customHeight="1">
      <c r="A129" s="12" t="s">
        <v>16</v>
      </c>
      <c r="B129" s="13"/>
      <c r="C129" s="13"/>
      <c r="D129" s="13"/>
      <c r="E129" s="13"/>
      <c r="F129" s="40">
        <f>8874.51/2610</f>
        <v>3.4001954022988508</v>
      </c>
      <c r="G129" s="40"/>
      <c r="H129" s="40"/>
    </row>
    <row r="130" spans="1:8" s="4" customFormat="1" ht="20.25" customHeight="1">
      <c r="A130" s="12" t="s">
        <v>17</v>
      </c>
      <c r="B130" s="13"/>
      <c r="C130" s="13"/>
      <c r="D130" s="13"/>
      <c r="E130" s="13"/>
      <c r="F130" s="40">
        <f>8874.51/(200*3.57%*10+200)</f>
        <v>32.699005158437735</v>
      </c>
      <c r="G130" s="40"/>
      <c r="H130" s="40"/>
    </row>
    <row r="131" spans="1:8" s="4" customFormat="1" ht="20.25" customHeight="1">
      <c r="A131" s="12" t="s">
        <v>18</v>
      </c>
      <c r="B131" s="13"/>
      <c r="C131" s="13"/>
      <c r="D131" s="13"/>
      <c r="E131" s="13"/>
      <c r="F131" s="40">
        <f>8874.51/200</f>
        <v>44.372550000000004</v>
      </c>
      <c r="G131" s="40"/>
      <c r="H131" s="40"/>
    </row>
    <row r="132" spans="1:8" s="4" customFormat="1" ht="20.25" customHeight="1">
      <c r="A132" s="12" t="s">
        <v>19</v>
      </c>
      <c r="B132" s="13"/>
      <c r="C132" s="13"/>
      <c r="D132" s="13"/>
      <c r="E132" s="13"/>
      <c r="F132" s="40">
        <f>8874.51/(200*3.57%*10+200)</f>
        <v>32.699005158437735</v>
      </c>
      <c r="G132" s="40"/>
      <c r="H132" s="40"/>
    </row>
    <row r="133" spans="1:8" s="4" customFormat="1" ht="20.25" customHeight="1">
      <c r="A133" s="12" t="s">
        <v>20</v>
      </c>
      <c r="B133" s="13"/>
      <c r="C133" s="13"/>
      <c r="D133" s="13"/>
      <c r="E133" s="13"/>
      <c r="F133" s="40">
        <f>8874.51/200</f>
        <v>44.372550000000004</v>
      </c>
      <c r="G133" s="40"/>
      <c r="H133" s="40"/>
    </row>
    <row r="135" spans="1:8" s="2" customFormat="1" ht="20.25" customHeight="1">
      <c r="A135" s="18" t="s">
        <v>109</v>
      </c>
      <c r="B135" s="18"/>
      <c r="C135" s="18"/>
      <c r="D135" s="18"/>
      <c r="E135" s="18"/>
      <c r="F135" s="18"/>
      <c r="G135" s="18"/>
      <c r="H135" s="18"/>
    </row>
    <row r="136" spans="1:8" s="4" customFormat="1" ht="20.25" customHeight="1">
      <c r="A136" s="15" t="s">
        <v>82</v>
      </c>
      <c r="B136" s="16"/>
      <c r="C136" s="17"/>
      <c r="D136" s="15" t="s">
        <v>110</v>
      </c>
      <c r="E136" s="16"/>
      <c r="F136" s="16"/>
      <c r="G136" s="16"/>
      <c r="H136" s="17"/>
    </row>
    <row r="137" spans="1:8" s="4" customFormat="1" ht="20.25" customHeight="1">
      <c r="A137" s="15" t="s">
        <v>84</v>
      </c>
      <c r="B137" s="16"/>
      <c r="C137" s="17"/>
      <c r="D137" s="15" t="s">
        <v>111</v>
      </c>
      <c r="E137" s="16"/>
      <c r="F137" s="16"/>
      <c r="G137" s="16"/>
      <c r="H137" s="17"/>
    </row>
    <row r="138" spans="1:8" s="4" customFormat="1" ht="20.25" customHeight="1">
      <c r="A138" s="15" t="s">
        <v>85</v>
      </c>
      <c r="B138" s="16"/>
      <c r="C138" s="17"/>
      <c r="D138" s="15" t="s">
        <v>112</v>
      </c>
      <c r="E138" s="16"/>
      <c r="F138" s="16"/>
      <c r="G138" s="16"/>
      <c r="H138" s="17"/>
    </row>
    <row r="139" spans="1:8" s="4" customFormat="1" ht="20.25" customHeight="1">
      <c r="A139" s="15" t="s">
        <v>87</v>
      </c>
      <c r="B139" s="16"/>
      <c r="C139" s="17"/>
      <c r="D139" s="22" t="s">
        <v>113</v>
      </c>
      <c r="E139" s="23"/>
      <c r="F139" s="23"/>
      <c r="G139" s="23"/>
      <c r="H139" s="24"/>
    </row>
    <row r="140" spans="1:8" s="4" customFormat="1" ht="20.25" customHeight="1">
      <c r="A140" s="15" t="s">
        <v>89</v>
      </c>
      <c r="B140" s="16"/>
      <c r="C140" s="17"/>
      <c r="D140" s="15" t="s">
        <v>114</v>
      </c>
      <c r="E140" s="16"/>
      <c r="F140" s="16"/>
      <c r="G140" s="16"/>
      <c r="H140" s="17"/>
    </row>
    <row r="141" spans="1:8" s="4" customFormat="1" ht="20.25" customHeight="1">
      <c r="A141" s="15" t="s">
        <v>91</v>
      </c>
      <c r="B141" s="16"/>
      <c r="C141" s="17"/>
      <c r="D141" s="15" t="s">
        <v>129</v>
      </c>
      <c r="E141" s="16"/>
      <c r="F141" s="16"/>
      <c r="G141" s="16"/>
      <c r="H141" s="17"/>
    </row>
    <row r="142" spans="1:8" s="4" customFormat="1" ht="20.25" customHeight="1">
      <c r="A142" s="15" t="s">
        <v>92</v>
      </c>
      <c r="B142" s="16"/>
      <c r="C142" s="17"/>
      <c r="D142" s="15" t="s">
        <v>115</v>
      </c>
      <c r="E142" s="16"/>
      <c r="F142" s="16"/>
      <c r="G142" s="16"/>
      <c r="H142" s="17"/>
    </row>
    <row r="143" spans="1:8" s="4" customFormat="1" ht="20.25" customHeight="1">
      <c r="A143" s="15" t="s">
        <v>94</v>
      </c>
      <c r="B143" s="16"/>
      <c r="C143" s="17"/>
      <c r="D143" s="15">
        <v>0</v>
      </c>
      <c r="E143" s="16"/>
      <c r="F143" s="16"/>
      <c r="G143" s="16"/>
      <c r="H143" s="17"/>
    </row>
    <row r="144" spans="1:8" s="4" customFormat="1" ht="20.25" customHeight="1">
      <c r="A144" s="15" t="s">
        <v>95</v>
      </c>
      <c r="B144" s="16"/>
      <c r="C144" s="16"/>
      <c r="D144" s="16"/>
      <c r="E144" s="16"/>
      <c r="F144" s="16"/>
      <c r="G144" s="16"/>
      <c r="H144" s="17"/>
    </row>
    <row r="145" spans="1:8" s="4" customFormat="1" ht="20.25" customHeight="1">
      <c r="A145" s="19"/>
      <c r="B145" s="20"/>
      <c r="C145" s="21"/>
      <c r="D145" s="11" t="s">
        <v>96</v>
      </c>
      <c r="E145" s="11" t="s">
        <v>58</v>
      </c>
      <c r="F145" s="11" t="s">
        <v>59</v>
      </c>
      <c r="G145" s="11" t="s">
        <v>60</v>
      </c>
      <c r="H145" s="11" t="s">
        <v>97</v>
      </c>
    </row>
    <row r="146" spans="1:8" s="4" customFormat="1" ht="20.25" customHeight="1">
      <c r="A146" s="15" t="s">
        <v>92</v>
      </c>
      <c r="B146" s="16"/>
      <c r="C146" s="17"/>
      <c r="D146" s="11" t="s">
        <v>115</v>
      </c>
      <c r="E146" s="11">
        <v>0</v>
      </c>
      <c r="F146" s="11">
        <v>0</v>
      </c>
      <c r="G146" s="11">
        <v>0</v>
      </c>
      <c r="H146" s="11">
        <v>0</v>
      </c>
    </row>
    <row r="147" spans="1:8" s="4" customFormat="1" ht="20.25" customHeight="1">
      <c r="A147" s="15" t="s">
        <v>94</v>
      </c>
      <c r="B147" s="16"/>
      <c r="C147" s="17"/>
      <c r="D147" s="11">
        <v>0</v>
      </c>
      <c r="E147" s="11">
        <v>0</v>
      </c>
      <c r="F147" s="11">
        <v>0</v>
      </c>
      <c r="G147" s="11">
        <v>0</v>
      </c>
      <c r="H147" s="11">
        <v>0</v>
      </c>
    </row>
    <row r="148" spans="1:8" s="4" customFormat="1" ht="20.25" customHeight="1">
      <c r="A148" s="15"/>
      <c r="B148" s="16"/>
      <c r="C148" s="16"/>
      <c r="D148" s="16"/>
      <c r="E148" s="16"/>
      <c r="F148" s="16"/>
      <c r="G148" s="16"/>
      <c r="H148" s="17"/>
    </row>
    <row r="149" spans="1:8" s="4" customFormat="1" ht="20.25" customHeight="1">
      <c r="A149" s="15" t="s">
        <v>98</v>
      </c>
      <c r="B149" s="16"/>
      <c r="C149" s="17"/>
      <c r="D149" s="15" t="s">
        <v>116</v>
      </c>
      <c r="E149" s="16"/>
      <c r="F149" s="16"/>
      <c r="G149" s="16"/>
      <c r="H149" s="17"/>
    </row>
    <row r="150" spans="1:8" s="4" customFormat="1" ht="20.25" customHeight="1">
      <c r="A150" s="15" t="s">
        <v>100</v>
      </c>
      <c r="B150" s="16"/>
      <c r="C150" s="16"/>
      <c r="D150" s="16"/>
      <c r="E150" s="16"/>
      <c r="F150" s="16"/>
      <c r="G150" s="16"/>
      <c r="H150" s="17"/>
    </row>
    <row r="151" spans="1:8" s="4" customFormat="1" ht="20.25" customHeight="1">
      <c r="A151" s="11" t="s">
        <v>117</v>
      </c>
      <c r="B151" s="11">
        <f>62121.57/10</f>
        <v>6212.1570000000002</v>
      </c>
      <c r="C151" s="11" t="s">
        <v>118</v>
      </c>
      <c r="D151" s="11">
        <f>62121.57/10</f>
        <v>6212.1570000000002</v>
      </c>
      <c r="E151" s="11"/>
      <c r="F151" s="11"/>
      <c r="G151" s="11"/>
      <c r="H151" s="11"/>
    </row>
    <row r="152" spans="1:8" s="4" customFormat="1" ht="20.25" customHeight="1">
      <c r="A152" s="11" t="s">
        <v>119</v>
      </c>
      <c r="B152" s="11">
        <f t="shared" ref="B152:D158" si="4">62121.57/10</f>
        <v>6212.1570000000002</v>
      </c>
      <c r="C152" s="11" t="s">
        <v>120</v>
      </c>
      <c r="D152" s="11">
        <f t="shared" si="4"/>
        <v>6212.1570000000002</v>
      </c>
      <c r="E152" s="11"/>
      <c r="F152" s="11"/>
      <c r="G152" s="11"/>
      <c r="H152" s="11"/>
    </row>
    <row r="153" spans="1:8" s="4" customFormat="1" ht="20.25" customHeight="1">
      <c r="A153" s="11" t="s">
        <v>121</v>
      </c>
      <c r="B153" s="11">
        <f t="shared" si="4"/>
        <v>6212.1570000000002</v>
      </c>
      <c r="C153" s="11"/>
      <c r="D153" s="11"/>
      <c r="E153" s="11"/>
      <c r="F153" s="11"/>
      <c r="G153" s="11"/>
      <c r="H153" s="11"/>
    </row>
    <row r="154" spans="1:8" s="4" customFormat="1" ht="20.25" customHeight="1">
      <c r="A154" s="11" t="s">
        <v>122</v>
      </c>
      <c r="B154" s="11">
        <f t="shared" si="4"/>
        <v>6212.1570000000002</v>
      </c>
      <c r="C154" s="11"/>
      <c r="D154" s="11"/>
      <c r="E154" s="11"/>
      <c r="F154" s="11"/>
      <c r="G154" s="11"/>
      <c r="H154" s="11"/>
    </row>
    <row r="155" spans="1:8" s="4" customFormat="1" ht="20.25" customHeight="1">
      <c r="A155" s="11" t="s">
        <v>123</v>
      </c>
      <c r="B155" s="11">
        <f t="shared" si="4"/>
        <v>6212.1570000000002</v>
      </c>
      <c r="C155" s="11"/>
      <c r="D155" s="11"/>
      <c r="E155" s="11"/>
      <c r="F155" s="11"/>
      <c r="G155" s="11"/>
      <c r="H155" s="11"/>
    </row>
    <row r="156" spans="1:8" s="4" customFormat="1" ht="20.25" customHeight="1">
      <c r="A156" s="11" t="s">
        <v>56</v>
      </c>
      <c r="B156" s="11">
        <f t="shared" si="4"/>
        <v>6212.1570000000002</v>
      </c>
      <c r="C156" s="11"/>
      <c r="D156" s="11"/>
      <c r="E156" s="11"/>
      <c r="F156" s="11"/>
      <c r="G156" s="11"/>
      <c r="H156" s="11"/>
    </row>
    <row r="157" spans="1:8" s="4" customFormat="1" ht="20.25" customHeight="1">
      <c r="A157" s="11" t="s">
        <v>58</v>
      </c>
      <c r="B157" s="11">
        <f t="shared" si="4"/>
        <v>6212.1570000000002</v>
      </c>
      <c r="C157" s="11"/>
      <c r="D157" s="11"/>
      <c r="E157" s="11"/>
      <c r="F157" s="11"/>
      <c r="G157" s="11"/>
      <c r="H157" s="11"/>
    </row>
    <row r="158" spans="1:8" s="4" customFormat="1" ht="20.25" customHeight="1">
      <c r="A158" s="11" t="s">
        <v>59</v>
      </c>
      <c r="B158" s="11">
        <f t="shared" si="4"/>
        <v>6212.1570000000002</v>
      </c>
      <c r="C158" s="11"/>
      <c r="D158" s="11"/>
      <c r="E158" s="11"/>
      <c r="F158" s="11"/>
      <c r="G158" s="11"/>
      <c r="H158" s="11"/>
    </row>
    <row r="159" spans="1:8" s="4" customFormat="1" ht="20.25" customHeight="1">
      <c r="A159" s="12" t="s">
        <v>16</v>
      </c>
      <c r="B159" s="13"/>
      <c r="C159" s="13"/>
      <c r="D159" s="13"/>
      <c r="E159" s="13"/>
      <c r="F159" s="40">
        <f>62121.57/28869</f>
        <v>2.1518434999480411</v>
      </c>
      <c r="G159" s="40"/>
      <c r="H159" s="40"/>
    </row>
    <row r="160" spans="1:8" s="4" customFormat="1" ht="20.25" customHeight="1">
      <c r="A160" s="12" t="s">
        <v>17</v>
      </c>
      <c r="B160" s="13"/>
      <c r="C160" s="13"/>
      <c r="D160" s="13"/>
      <c r="E160" s="13"/>
      <c r="F160" s="40">
        <f>62121.57/(1400*3.57%*10+1400)</f>
        <v>32.699005158437728</v>
      </c>
      <c r="G160" s="40"/>
      <c r="H160" s="40"/>
    </row>
    <row r="161" spans="1:8" s="4" customFormat="1" ht="20.25" customHeight="1">
      <c r="A161" s="12" t="s">
        <v>18</v>
      </c>
      <c r="B161" s="13"/>
      <c r="C161" s="13"/>
      <c r="D161" s="13"/>
      <c r="E161" s="13"/>
      <c r="F161" s="40">
        <f>62121.57/1400</f>
        <v>44.372549999999997</v>
      </c>
      <c r="G161" s="40"/>
      <c r="H161" s="40"/>
    </row>
    <row r="162" spans="1:8" s="4" customFormat="1" ht="20.25" customHeight="1">
      <c r="A162" s="12" t="s">
        <v>19</v>
      </c>
      <c r="B162" s="13"/>
      <c r="C162" s="13"/>
      <c r="D162" s="13"/>
      <c r="E162" s="13"/>
      <c r="F162" s="40">
        <f>62121.57/(1400*3.57%*10+1400)</f>
        <v>32.699005158437728</v>
      </c>
      <c r="G162" s="40"/>
      <c r="H162" s="40"/>
    </row>
    <row r="163" spans="1:8" s="4" customFormat="1" ht="20.25" customHeight="1">
      <c r="A163" s="12" t="s">
        <v>20</v>
      </c>
      <c r="B163" s="13"/>
      <c r="C163" s="13"/>
      <c r="D163" s="13"/>
      <c r="E163" s="13"/>
      <c r="F163" s="40">
        <f>62121.57/1400</f>
        <v>44.372549999999997</v>
      </c>
      <c r="G163" s="40"/>
      <c r="H163" s="40"/>
    </row>
  </sheetData>
  <mergeCells count="205">
    <mergeCell ref="A162:E162"/>
    <mergeCell ref="F162:H162"/>
    <mergeCell ref="A163:E163"/>
    <mergeCell ref="F163:H163"/>
    <mergeCell ref="A149:C149"/>
    <mergeCell ref="D149:H149"/>
    <mergeCell ref="A150:H150"/>
    <mergeCell ref="A159:E159"/>
    <mergeCell ref="F159:H159"/>
    <mergeCell ref="A160:E160"/>
    <mergeCell ref="F160:H160"/>
    <mergeCell ref="A161:E161"/>
    <mergeCell ref="F161:H161"/>
    <mergeCell ref="A142:C142"/>
    <mergeCell ref="D142:H142"/>
    <mergeCell ref="A143:C143"/>
    <mergeCell ref="D143:H143"/>
    <mergeCell ref="A144:H144"/>
    <mergeCell ref="A145:C145"/>
    <mergeCell ref="A146:C146"/>
    <mergeCell ref="A147:C147"/>
    <mergeCell ref="A148:H148"/>
    <mergeCell ref="A137:C137"/>
    <mergeCell ref="D137:H137"/>
    <mergeCell ref="A138:C138"/>
    <mergeCell ref="D138:H138"/>
    <mergeCell ref="A139:C139"/>
    <mergeCell ref="D139:H139"/>
    <mergeCell ref="A140:C140"/>
    <mergeCell ref="D140:H140"/>
    <mergeCell ref="A141:C141"/>
    <mergeCell ref="D141:H141"/>
    <mergeCell ref="A131:E131"/>
    <mergeCell ref="F131:H131"/>
    <mergeCell ref="A132:E132"/>
    <mergeCell ref="F132:H132"/>
    <mergeCell ref="A133:E133"/>
    <mergeCell ref="F133:H133"/>
    <mergeCell ref="A135:H135"/>
    <mergeCell ref="A136:C136"/>
    <mergeCell ref="D136:H136"/>
    <mergeCell ref="A117:C117"/>
    <mergeCell ref="A118:H118"/>
    <mergeCell ref="A119:C119"/>
    <mergeCell ref="D119:H119"/>
    <mergeCell ref="A120:H120"/>
    <mergeCell ref="A129:E129"/>
    <mergeCell ref="F129:H129"/>
    <mergeCell ref="A130:E130"/>
    <mergeCell ref="F130:H130"/>
    <mergeCell ref="A111:C111"/>
    <mergeCell ref="D111:H111"/>
    <mergeCell ref="A112:C112"/>
    <mergeCell ref="D112:H112"/>
    <mergeCell ref="A113:C113"/>
    <mergeCell ref="D113:H113"/>
    <mergeCell ref="A114:H114"/>
    <mergeCell ref="A115:C115"/>
    <mergeCell ref="A116:C116"/>
    <mergeCell ref="A106:C106"/>
    <mergeCell ref="D106:H106"/>
    <mergeCell ref="A107:C107"/>
    <mergeCell ref="D107:H107"/>
    <mergeCell ref="A108:C108"/>
    <mergeCell ref="D108:H108"/>
    <mergeCell ref="A109:C109"/>
    <mergeCell ref="D109:H109"/>
    <mergeCell ref="A110:C110"/>
    <mergeCell ref="D110:H110"/>
    <mergeCell ref="A100:E100"/>
    <mergeCell ref="F100:H100"/>
    <mergeCell ref="A101:E101"/>
    <mergeCell ref="F101:H101"/>
    <mergeCell ref="A102:E102"/>
    <mergeCell ref="F102:H102"/>
    <mergeCell ref="A103:E103"/>
    <mergeCell ref="F103:H103"/>
    <mergeCell ref="A105:H105"/>
    <mergeCell ref="A85:C85"/>
    <mergeCell ref="A86:C86"/>
    <mergeCell ref="A87:C87"/>
    <mergeCell ref="A88:H88"/>
    <mergeCell ref="A89:C89"/>
    <mergeCell ref="D89:H89"/>
    <mergeCell ref="A90:H90"/>
    <mergeCell ref="A99:E99"/>
    <mergeCell ref="F99:H99"/>
    <mergeCell ref="A80:C80"/>
    <mergeCell ref="D80:H80"/>
    <mergeCell ref="A81:C81"/>
    <mergeCell ref="D81:H81"/>
    <mergeCell ref="A82:C82"/>
    <mergeCell ref="D82:H82"/>
    <mergeCell ref="A83:C83"/>
    <mergeCell ref="D83:H83"/>
    <mergeCell ref="A84:H84"/>
    <mergeCell ref="A75:H75"/>
    <mergeCell ref="A76:C76"/>
    <mergeCell ref="D76:H76"/>
    <mergeCell ref="A77:C77"/>
    <mergeCell ref="D77:H77"/>
    <mergeCell ref="A78:C78"/>
    <mergeCell ref="D78:H78"/>
    <mergeCell ref="A79:C79"/>
    <mergeCell ref="D79:H79"/>
    <mergeCell ref="A39:E39"/>
    <mergeCell ref="A40:E40"/>
    <mergeCell ref="F36:H36"/>
    <mergeCell ref="F37:H37"/>
    <mergeCell ref="F38:H38"/>
    <mergeCell ref="F39:H39"/>
    <mergeCell ref="F40:H40"/>
    <mergeCell ref="A27:H27"/>
    <mergeCell ref="A26:C26"/>
    <mergeCell ref="D26:H26"/>
    <mergeCell ref="A36:E36"/>
    <mergeCell ref="A37:E37"/>
    <mergeCell ref="A38:E38"/>
    <mergeCell ref="F13:G13"/>
    <mergeCell ref="D19:H19"/>
    <mergeCell ref="D20:H20"/>
    <mergeCell ref="A15:H15"/>
    <mergeCell ref="B14:C14"/>
    <mergeCell ref="D14:E14"/>
    <mergeCell ref="F14:G14"/>
    <mergeCell ref="A2:H2"/>
    <mergeCell ref="A25:H25"/>
    <mergeCell ref="A24:C24"/>
    <mergeCell ref="A23:C23"/>
    <mergeCell ref="A22:C22"/>
    <mergeCell ref="A21:H21"/>
    <mergeCell ref="A16:C16"/>
    <mergeCell ref="A17:C17"/>
    <mergeCell ref="A18:C18"/>
    <mergeCell ref="A19:C19"/>
    <mergeCell ref="A20:C20"/>
    <mergeCell ref="D16:H16"/>
    <mergeCell ref="D17:H17"/>
    <mergeCell ref="D18:H18"/>
    <mergeCell ref="A1:H1"/>
    <mergeCell ref="A11:C11"/>
    <mergeCell ref="A7:C7"/>
    <mergeCell ref="D10:H10"/>
    <mergeCell ref="D11:H11"/>
    <mergeCell ref="D9:E9"/>
    <mergeCell ref="F9:G9"/>
    <mergeCell ref="D7:E7"/>
    <mergeCell ref="F7:G7"/>
    <mergeCell ref="D8:E8"/>
    <mergeCell ref="F8:G8"/>
    <mergeCell ref="A43:H43"/>
    <mergeCell ref="A44:H44"/>
    <mergeCell ref="A46:C46"/>
    <mergeCell ref="D46:H46"/>
    <mergeCell ref="A47:C47"/>
    <mergeCell ref="D47:H47"/>
    <mergeCell ref="A3:C3"/>
    <mergeCell ref="D3:E3"/>
    <mergeCell ref="F3:G3"/>
    <mergeCell ref="A4:C4"/>
    <mergeCell ref="D4:E4"/>
    <mergeCell ref="F4:G4"/>
    <mergeCell ref="A5:C5"/>
    <mergeCell ref="D5:E5"/>
    <mergeCell ref="F5:G5"/>
    <mergeCell ref="A10:C10"/>
    <mergeCell ref="A9:C9"/>
    <mergeCell ref="A8:C8"/>
    <mergeCell ref="A6:H6"/>
    <mergeCell ref="B12:C12"/>
    <mergeCell ref="D12:E12"/>
    <mergeCell ref="F12:G12"/>
    <mergeCell ref="B13:C13"/>
    <mergeCell ref="D13:E13"/>
    <mergeCell ref="A57:C57"/>
    <mergeCell ref="A58:H58"/>
    <mergeCell ref="A45:H45"/>
    <mergeCell ref="A59:C59"/>
    <mergeCell ref="D59:H59"/>
    <mergeCell ref="A60:H60"/>
    <mergeCell ref="A55:C55"/>
    <mergeCell ref="A54:H54"/>
    <mergeCell ref="A56:C56"/>
    <mergeCell ref="A51:C51"/>
    <mergeCell ref="D51:H51"/>
    <mergeCell ref="A52:C52"/>
    <mergeCell ref="D52:H52"/>
    <mergeCell ref="A53:C53"/>
    <mergeCell ref="D53:H53"/>
    <mergeCell ref="A48:C48"/>
    <mergeCell ref="D48:H48"/>
    <mergeCell ref="A49:C49"/>
    <mergeCell ref="D49:H49"/>
    <mergeCell ref="A50:C50"/>
    <mergeCell ref="D50:H50"/>
    <mergeCell ref="A72:E72"/>
    <mergeCell ref="F72:H72"/>
    <mergeCell ref="A73:E73"/>
    <mergeCell ref="F73:H73"/>
    <mergeCell ref="A69:E69"/>
    <mergeCell ref="F69:H69"/>
    <mergeCell ref="A70:E70"/>
    <mergeCell ref="F70:H70"/>
    <mergeCell ref="A71:E71"/>
    <mergeCell ref="F71:H71"/>
  </mergeCells>
  <phoneticPr fontId="1" type="noConversion"/>
  <pageMargins left="0.51" right="0.17" top="0.43" bottom="0.33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2020-05-15T07:04:58Z</dcterms:modified>
</cp:coreProperties>
</file>